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370" windowHeight="11160"/>
  </bookViews>
  <sheets>
    <sheet name="АИП 2020 " sheetId="4" r:id="rId1"/>
  </sheets>
  <definedNames>
    <definedName name="_xlnm.Print_Titles" localSheetId="0">'АИП 2020 '!$6:$6</definedName>
    <definedName name="_xlnm.Print_Area" localSheetId="0">'АИП 2020 '!$A:$H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1" i="4" l="1"/>
  <c r="D131" i="4" l="1"/>
  <c r="G182" i="4"/>
  <c r="G188" i="4" s="1"/>
  <c r="G64" i="4"/>
  <c r="G78" i="4" s="1"/>
  <c r="N113" i="4"/>
  <c r="E140" i="4"/>
  <c r="F140" i="4"/>
  <c r="G140" i="4"/>
  <c r="H140" i="4"/>
  <c r="I140" i="4"/>
  <c r="J140" i="4"/>
  <c r="K140" i="4"/>
  <c r="N140" i="4"/>
  <c r="O140" i="4"/>
  <c r="P140" i="4"/>
  <c r="Q140" i="4"/>
  <c r="R140" i="4"/>
  <c r="S140" i="4"/>
  <c r="E119" i="4"/>
  <c r="F119" i="4"/>
  <c r="G119" i="4"/>
  <c r="H119" i="4"/>
  <c r="I119" i="4"/>
  <c r="J119" i="4"/>
  <c r="D115" i="4"/>
  <c r="D116" i="4"/>
  <c r="D117" i="4"/>
  <c r="D118" i="4"/>
  <c r="D139" i="4"/>
  <c r="E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S171" i="4"/>
  <c r="F171" i="4"/>
  <c r="D170" i="4"/>
  <c r="D168" i="4"/>
  <c r="D169" i="4"/>
  <c r="E78" i="4"/>
  <c r="F78" i="4"/>
  <c r="H78" i="4"/>
  <c r="I78" i="4"/>
  <c r="J78" i="4"/>
  <c r="K78" i="4"/>
  <c r="R78" i="4"/>
  <c r="S78" i="4"/>
  <c r="D77" i="4"/>
  <c r="E132" i="4"/>
  <c r="F132" i="4"/>
  <c r="H132" i="4"/>
  <c r="I132" i="4"/>
  <c r="J132" i="4"/>
  <c r="K132" i="4"/>
  <c r="P132" i="4"/>
  <c r="Q132" i="4"/>
  <c r="R132" i="4"/>
  <c r="S132" i="4"/>
  <c r="O34" i="4"/>
  <c r="O45" i="4"/>
  <c r="O146" i="4"/>
  <c r="O89" i="4"/>
  <c r="O35" i="4"/>
  <c r="N191" i="4"/>
  <c r="D58" i="4"/>
  <c r="D57" i="4"/>
  <c r="D130" i="4"/>
  <c r="D51" i="4"/>
  <c r="E195" i="4"/>
  <c r="F195" i="4"/>
  <c r="G195" i="4"/>
  <c r="H195" i="4"/>
  <c r="I195" i="4"/>
  <c r="J195" i="4"/>
  <c r="K195" i="4"/>
  <c r="O195" i="4"/>
  <c r="P195" i="4"/>
  <c r="Q195" i="4"/>
  <c r="R195" i="4"/>
  <c r="S195" i="4"/>
  <c r="K119" i="4"/>
  <c r="O119" i="4"/>
  <c r="P119" i="4"/>
  <c r="Q119" i="4"/>
  <c r="R119" i="4"/>
  <c r="S119" i="4"/>
  <c r="E109" i="4"/>
  <c r="F109" i="4"/>
  <c r="G109" i="4"/>
  <c r="H109" i="4"/>
  <c r="I109" i="4"/>
  <c r="J109" i="4"/>
  <c r="K109" i="4"/>
  <c r="Q109" i="4"/>
  <c r="R109" i="4"/>
  <c r="S109" i="4"/>
  <c r="E94" i="4"/>
  <c r="F94" i="4"/>
  <c r="G94" i="4"/>
  <c r="H94" i="4"/>
  <c r="I94" i="4"/>
  <c r="J94" i="4"/>
  <c r="K94" i="4"/>
  <c r="P94" i="4"/>
  <c r="Q94" i="4"/>
  <c r="R94" i="4"/>
  <c r="S94" i="4"/>
  <c r="D129" i="4"/>
  <c r="E188" i="4"/>
  <c r="F188" i="4"/>
  <c r="H188" i="4"/>
  <c r="I188" i="4"/>
  <c r="J188" i="4"/>
  <c r="K188" i="4"/>
  <c r="P188" i="4"/>
  <c r="Q188" i="4"/>
  <c r="R188" i="4"/>
  <c r="S188" i="4"/>
  <c r="D186" i="4"/>
  <c r="D187" i="4"/>
  <c r="E162" i="4"/>
  <c r="F162" i="4"/>
  <c r="H162" i="4"/>
  <c r="I162" i="4"/>
  <c r="J162" i="4"/>
  <c r="K162" i="4"/>
  <c r="G162" i="4"/>
  <c r="D161" i="4"/>
  <c r="D76" i="4"/>
  <c r="D138" i="4"/>
  <c r="D135" i="4"/>
  <c r="D136" i="4"/>
  <c r="D137" i="4"/>
  <c r="D194" i="4"/>
  <c r="D193" i="4"/>
  <c r="D185" i="4"/>
  <c r="D114" i="4"/>
  <c r="D108" i="4"/>
  <c r="D167" i="4"/>
  <c r="D166" i="4"/>
  <c r="D160" i="4"/>
  <c r="D75" i="4"/>
  <c r="D74" i="4"/>
  <c r="D134" i="4"/>
  <c r="D128" i="4"/>
  <c r="D107" i="4"/>
  <c r="D106" i="4"/>
  <c r="D68" i="4"/>
  <c r="D69" i="4"/>
  <c r="D70" i="4"/>
  <c r="D71" i="4"/>
  <c r="D72" i="4"/>
  <c r="D73" i="4"/>
  <c r="D93" i="4"/>
  <c r="D67" i="4"/>
  <c r="D66" i="4"/>
  <c r="D65" i="4"/>
  <c r="D92" i="4"/>
  <c r="D91" i="4"/>
  <c r="D159" i="4"/>
  <c r="D105" i="4"/>
  <c r="D63" i="4"/>
  <c r="D62" i="4"/>
  <c r="D61" i="4"/>
  <c r="D60" i="4"/>
  <c r="D59" i="4"/>
  <c r="D56" i="4"/>
  <c r="D55" i="4"/>
  <c r="D140" i="4" l="1"/>
  <c r="G132" i="4"/>
  <c r="D64" i="4"/>
  <c r="D54" i="4"/>
  <c r="D53" i="4"/>
  <c r="D52" i="4"/>
  <c r="D164" i="4"/>
  <c r="D50" i="4"/>
  <c r="D49" i="4"/>
  <c r="D184" i="4"/>
  <c r="D158" i="4"/>
  <c r="D104" i="4"/>
  <c r="D48" i="4"/>
  <c r="Q30" i="4"/>
  <c r="Q78" i="4" s="1"/>
  <c r="P38" i="4"/>
  <c r="P39" i="4"/>
  <c r="O41" i="4"/>
  <c r="O177" i="4"/>
  <c r="O147" i="4"/>
  <c r="O100" i="4"/>
  <c r="O87" i="4"/>
  <c r="O43" i="4"/>
  <c r="O33" i="4"/>
  <c r="O32" i="4"/>
  <c r="O26" i="4"/>
  <c r="Q204" i="4"/>
  <c r="P204" i="4" s="1"/>
  <c r="P40" i="4"/>
  <c r="O153" i="4"/>
  <c r="O36" i="4"/>
  <c r="O152" i="4"/>
  <c r="O148" i="4"/>
  <c r="O42" i="4"/>
  <c r="O150" i="4"/>
  <c r="O103" i="4"/>
  <c r="O127" i="4"/>
  <c r="O181" i="4"/>
  <c r="P162" i="4"/>
  <c r="Q162" i="4"/>
  <c r="R162" i="4"/>
  <c r="S162" i="4"/>
  <c r="D90" i="4"/>
  <c r="N156" i="4"/>
  <c r="H141" i="4" l="1"/>
  <c r="S141" i="4"/>
  <c r="Q141" i="4"/>
  <c r="E141" i="4"/>
  <c r="G141" i="4"/>
  <c r="F141" i="4"/>
  <c r="J141" i="4"/>
  <c r="R141" i="4"/>
  <c r="P141" i="4"/>
  <c r="K141" i="4"/>
  <c r="I141" i="4"/>
  <c r="D157" i="4"/>
  <c r="D183" i="4"/>
  <c r="K120" i="4"/>
  <c r="D113" i="4"/>
  <c r="D191" i="4"/>
  <c r="D192" i="4"/>
  <c r="D190" i="4"/>
  <c r="D47" i="4"/>
  <c r="D46" i="4"/>
  <c r="O180" i="4"/>
  <c r="O102" i="4"/>
  <c r="O178" i="4"/>
  <c r="O149" i="4"/>
  <c r="O179" i="4"/>
  <c r="D204" i="4"/>
  <c r="D45" i="4"/>
  <c r="D44" i="4"/>
  <c r="D112" i="4"/>
  <c r="D182" i="4"/>
  <c r="G209" i="4"/>
  <c r="O37" i="4"/>
  <c r="P27" i="4"/>
  <c r="P28" i="4"/>
  <c r="O125" i="4"/>
  <c r="O122" i="4"/>
  <c r="O126" i="4"/>
  <c r="O123" i="4"/>
  <c r="O175" i="4"/>
  <c r="P29" i="4"/>
  <c r="D156" i="4"/>
  <c r="D43" i="4"/>
  <c r="D42" i="4"/>
  <c r="D41" i="4"/>
  <c r="D212" i="4"/>
  <c r="D195" i="4" l="1"/>
  <c r="S196" i="4"/>
  <c r="Q196" i="4"/>
  <c r="F196" i="4"/>
  <c r="H196" i="4"/>
  <c r="R120" i="4"/>
  <c r="J196" i="4"/>
  <c r="R196" i="4"/>
  <c r="I196" i="4"/>
  <c r="G196" i="4"/>
  <c r="S120" i="4"/>
  <c r="K196" i="4"/>
  <c r="P196" i="4"/>
  <c r="E196" i="4"/>
  <c r="Q120" i="4"/>
  <c r="E120" i="4"/>
  <c r="G120" i="4"/>
  <c r="F120" i="4"/>
  <c r="I120" i="4"/>
  <c r="J120" i="4"/>
  <c r="H120" i="4"/>
  <c r="P30" i="4"/>
  <c r="P78" i="4" s="1"/>
  <c r="O98" i="4"/>
  <c r="O99" i="4"/>
  <c r="D40" i="4"/>
  <c r="O21" i="4"/>
  <c r="O22" i="4"/>
  <c r="O84" i="4"/>
  <c r="O86" i="4"/>
  <c r="O80" i="4"/>
  <c r="O85" i="4"/>
  <c r="O176" i="4"/>
  <c r="O82" i="4"/>
  <c r="O83" i="4"/>
  <c r="O24" i="4"/>
  <c r="O144" i="4"/>
  <c r="O25" i="4"/>
  <c r="O23" i="4"/>
  <c r="O20" i="4"/>
  <c r="O12" i="4"/>
  <c r="D201" i="4"/>
  <c r="D200" i="4"/>
  <c r="D199" i="4"/>
  <c r="D198" i="4"/>
  <c r="D175" i="4"/>
  <c r="D176" i="4"/>
  <c r="D177" i="4"/>
  <c r="D178" i="4"/>
  <c r="D179" i="4"/>
  <c r="D180" i="4"/>
  <c r="D181" i="4"/>
  <c r="D174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43" i="4"/>
  <c r="D123" i="4"/>
  <c r="D124" i="4"/>
  <c r="D125" i="4"/>
  <c r="D126" i="4"/>
  <c r="D127" i="4"/>
  <c r="D122" i="4"/>
  <c r="D98" i="4"/>
  <c r="D99" i="4"/>
  <c r="D100" i="4"/>
  <c r="D101" i="4"/>
  <c r="D102" i="4"/>
  <c r="D103" i="4"/>
  <c r="D111" i="4"/>
  <c r="D119" i="4" s="1"/>
  <c r="D97" i="4"/>
  <c r="D81" i="4"/>
  <c r="D82" i="4"/>
  <c r="D83" i="4"/>
  <c r="D84" i="4"/>
  <c r="D85" i="4"/>
  <c r="D86" i="4"/>
  <c r="D87" i="4"/>
  <c r="D88" i="4"/>
  <c r="D89" i="4"/>
  <c r="D8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10" i="4"/>
  <c r="D78" i="4" l="1"/>
  <c r="D132" i="4"/>
  <c r="D141" i="4" s="1"/>
  <c r="O94" i="4"/>
  <c r="D188" i="4"/>
  <c r="D196" i="4" s="1"/>
  <c r="D109" i="4"/>
  <c r="D120" i="4" s="1"/>
  <c r="D162" i="4"/>
  <c r="D94" i="4"/>
  <c r="O145" i="4"/>
  <c r="O124" i="4"/>
  <c r="O132" i="4" s="1"/>
  <c r="O10" i="4"/>
  <c r="H202" i="4"/>
  <c r="I202" i="4"/>
  <c r="J202" i="4"/>
  <c r="K202" i="4"/>
  <c r="L202" i="4"/>
  <c r="M202" i="4"/>
  <c r="O202" i="4"/>
  <c r="P202" i="4"/>
  <c r="Q202" i="4"/>
  <c r="R202" i="4"/>
  <c r="S202" i="4"/>
  <c r="E202" i="4"/>
  <c r="F202" i="4"/>
  <c r="G202" i="4"/>
  <c r="O141" i="4" l="1"/>
  <c r="D209" i="4"/>
  <c r="Q172" i="4" l="1"/>
  <c r="S172" i="4"/>
  <c r="Q95" i="4"/>
  <c r="S95" i="4"/>
  <c r="P95" i="4"/>
  <c r="P101" i="4"/>
  <c r="P109" i="4" s="1"/>
  <c r="O13" i="4"/>
  <c r="O16" i="4"/>
  <c r="O15" i="4"/>
  <c r="O11" i="4"/>
  <c r="O78" i="4" s="1"/>
  <c r="O17" i="4"/>
  <c r="O14" i="4"/>
  <c r="O174" i="4"/>
  <c r="O143" i="4"/>
  <c r="O162" i="4" s="1"/>
  <c r="O97" i="4"/>
  <c r="O109" i="4" s="1"/>
  <c r="D165" i="4"/>
  <c r="D171" i="4" s="1"/>
  <c r="O95" i="4" l="1"/>
  <c r="O188" i="4"/>
  <c r="O196" i="4" s="1"/>
  <c r="O120" i="4"/>
  <c r="P120" i="4"/>
  <c r="Q205" i="4"/>
  <c r="S205" i="4"/>
  <c r="P172" i="4"/>
  <c r="R95" i="4"/>
  <c r="R172" i="4"/>
  <c r="J172" i="4"/>
  <c r="K172" i="4"/>
  <c r="G172" i="4"/>
  <c r="L172" i="4"/>
  <c r="E172" i="4"/>
  <c r="H172" i="4"/>
  <c r="O172" i="4"/>
  <c r="M172" i="4"/>
  <c r="F172" i="4"/>
  <c r="I172" i="4"/>
  <c r="E95" i="4"/>
  <c r="L95" i="4"/>
  <c r="K95" i="4"/>
  <c r="H95" i="4"/>
  <c r="G95" i="4"/>
  <c r="F95" i="4"/>
  <c r="M95" i="4"/>
  <c r="I95" i="4"/>
  <c r="J95" i="4"/>
  <c r="F205" i="4" l="1"/>
  <c r="H205" i="4"/>
  <c r="P205" i="4"/>
  <c r="O205" i="4"/>
  <c r="J205" i="4"/>
  <c r="G205" i="4"/>
  <c r="R205" i="4"/>
  <c r="I205" i="4"/>
  <c r="M205" i="4"/>
  <c r="K205" i="4"/>
  <c r="E205" i="4"/>
  <c r="L205" i="4"/>
  <c r="D202" i="4"/>
  <c r="D172" i="4" l="1"/>
  <c r="D95" i="4"/>
  <c r="D205" i="4" l="1"/>
</calcChain>
</file>

<file path=xl/sharedStrings.xml><?xml version="1.0" encoding="utf-8"?>
<sst xmlns="http://schemas.openxmlformats.org/spreadsheetml/2006/main" count="391" uniqueCount="344">
  <si>
    <t>ИКЗ</t>
  </si>
  <si>
    <t>№п/п</t>
  </si>
  <si>
    <t>Наименование объекта, адрес</t>
  </si>
  <si>
    <t>Срок выполнения работ</t>
  </si>
  <si>
    <t>Средства областного бюджета</t>
  </si>
  <si>
    <t>Общий объем финансирования</t>
  </si>
  <si>
    <t xml:space="preserve"> </t>
  </si>
  <si>
    <t>ИТОГО</t>
  </si>
  <si>
    <t xml:space="preserve">Выполнение работ по объекту: "Ремонт парапета на площади "Роза Ветров" в г.Зеленоградске Калининградской области" </t>
  </si>
  <si>
    <t>Выполнение работ по объекту: "Ремонт променада с заменой плиточного покрытия в г.Зеленоградске Калининградской области</t>
  </si>
  <si>
    <t xml:space="preserve">Выполнение работ по объекту: "Ремонт въезда и тротуара возле развлекательного комплекса "Парадокс" по ул.Саратовской в г.Зеленоградске Калининградской области" </t>
  </si>
  <si>
    <t>Выполнение работ по объекту: "Устройство автопарковки возле здания суда по ул.Пограничной в г.Зеленоградске Калининградской области</t>
  </si>
  <si>
    <t xml:space="preserve">Выполнение работ по объекту: "Ремонт променада в пос.Лесной Зеленоградского района Калининградской области" </t>
  </si>
  <si>
    <t xml:space="preserve">Выполнение работ по объекту: "Устройство общественного туалета возле здания МФЦ в г.Зеленоградске Калининградской области" </t>
  </si>
  <si>
    <t xml:space="preserve">Выполнение работ по объекту: "Ремонт дорожного покрытия по ул.Гагарина (от центральной площади по ул.Крымской до поворота с ул.Гагарина на ул.Пионерскую ) в г.Зеленоградске Калининградской области" </t>
  </si>
  <si>
    <t xml:space="preserve">Выполнение работ по объекту: "Устройство тротуара по ул.Володарского в г.Зеленоградске Калининградской области" </t>
  </si>
  <si>
    <t xml:space="preserve">Выполнение работ по объекту: "Устройство тротуара по ул.Прохоренко в г.Зеленоградске Калининградской области" </t>
  </si>
  <si>
    <t xml:space="preserve">Цена контракта </t>
  </si>
  <si>
    <t>Экономия от торгов</t>
  </si>
  <si>
    <t>Выполнение работ по объекту: "Ремонт спуска к морю в (районе дома № 40 по ул.Гагарина) на променаде в г.Зеленоградске Калининградской области"</t>
  </si>
  <si>
    <t>Выполнение работ по объекту: "Ремонт спуска к морю (в районе пер.Первомайского) на променаде в г.Зеленоградске Калининградской области"</t>
  </si>
  <si>
    <t>Выполнение работ по объекту: "Ремонт подъездной дороги к дому № 34 по ул.Садовая в г.Зеленоградске Калининградской области</t>
  </si>
  <si>
    <t xml:space="preserve">Выполнение работ по объекту: "Ремонт дорожного покрытия и тротуара по ул.Потёмкина в г.Зеленоградске Калининградской области" </t>
  </si>
  <si>
    <t>Выполнение работ по объекту: "Ремонт дорожного покрытия и тротуара по ул. М.Расковой в г.Зеленоградске Калининградской области</t>
  </si>
  <si>
    <t>Выполнение работ по объекту: "Устройство дренажа для системы боллардов в г.Зеленоградске Калининградской области</t>
  </si>
  <si>
    <t xml:space="preserve">Выполнение работ по объекту: "Устройство подсветки зданий №№ 6, 10, 12 по Курортному проспекту в г.Зеленоградске Калининградской области" </t>
  </si>
  <si>
    <t>Выполнение работ по объекту: "Обустройство въезда с ул.Пионерской на Приморский проезд (перешеек) в г.Зеленоградске Калининградской области</t>
  </si>
  <si>
    <t>Выполнение работ по объекту: "Ремонт дорожного покрытия по 2-му Октябрьскому переулку в г.Зеленоградске Калининградской области"</t>
  </si>
  <si>
    <t>Выполнение работ по объекту: "Ремонт дорожного покрытия по ул.Октябрьской в г.Зеленоградске Калининградской области"</t>
  </si>
  <si>
    <t xml:space="preserve">Выполнение работ по объекту: "Ремонт въездов к жилым домам по 2-му Октябрьскому пер., ул.Балтийской, ул.Ткаченко, ул.Московской в г.Зеленоградске Калининградской области" </t>
  </si>
  <si>
    <t xml:space="preserve">Выполнение работ по объекту: "Ремонт водопроводных сетей в пос.Орехово-Майский Зеленоградского района Калининградск5ой области" </t>
  </si>
  <si>
    <t xml:space="preserve">Выполнение работ по объекту: "Ремонт водопроводных сетей на ул.Советской от дома № 3 до дома № 5, ул.Зелёная от дома № 1 до дома № 23 в пос.Кострово Зеленоградского района Калининградской области" </t>
  </si>
  <si>
    <t xml:space="preserve">Выполнение работ по объекту: "Ремонт водопроводных сетей (от дома № 1 по ул.Калининградское шоссе до дома № 24 по ул.Новая, переход на левую сторону от дома № 8 до дома № 14 по ул.Новая) в пос.Сиренево Зеленоградского района Калининградской области" </t>
  </si>
  <si>
    <t xml:space="preserve">Включено в план график </t>
  </si>
  <si>
    <t xml:space="preserve">Объявлено на торги </t>
  </si>
  <si>
    <t xml:space="preserve">Адресный инвестиционный перечень объектов капитальных вложений муниципального образования «Зеленоградский городской округ» на 2020 год» </t>
  </si>
  <si>
    <t>Средства федерального бюджета</t>
  </si>
  <si>
    <t>Средства бюджета городского округа</t>
  </si>
  <si>
    <t>Средства дорожного фонда</t>
  </si>
  <si>
    <t xml:space="preserve">                     Приложение                                                                                                                     к постановлению администрации                                                 МО "Зеленоградский городской округ"</t>
  </si>
  <si>
    <t>1</t>
  </si>
  <si>
    <t>Распорядитель бюджетных средств - Администрация МО "Зеленоградский городской округ"</t>
  </si>
  <si>
    <t>г. Зеленоградск</t>
  </si>
  <si>
    <t>тыс.руб</t>
  </si>
  <si>
    <t>Переславский территориальный отдел</t>
  </si>
  <si>
    <t>Ковровский территориальный отдел</t>
  </si>
  <si>
    <t>Красноторовский территориальный отдел</t>
  </si>
  <si>
    <t>Территориальный отдел "Куршская коса"</t>
  </si>
  <si>
    <t>ИТОГО по г.Зеленоградску</t>
  </si>
  <si>
    <t>ИТОГО по Переславскому территориальному отделу</t>
  </si>
  <si>
    <t>ИТОГО по территориальному отделу "Куршская коса"</t>
  </si>
  <si>
    <t>ИТОГО по Ковровскому территориальному отделу</t>
  </si>
  <si>
    <t>ИТОГО по Красноторовскому территориальному отделу</t>
  </si>
  <si>
    <t>Примечание</t>
  </si>
  <si>
    <t>Подрядчик</t>
  </si>
  <si>
    <t>№ контракта</t>
  </si>
  <si>
    <t>ИТОГО по адресному инвестиционному перечню</t>
  </si>
  <si>
    <t>Объекты Областной адресной инвестиционной программы</t>
  </si>
  <si>
    <t xml:space="preserve">Разработка проектной и рабочей документации по объекту "Газификация пос.Кострово,  пос.Логвино Зеленоградского  района" </t>
  </si>
  <si>
    <t>Разработка проектной и рабочей документации по объекту "Реконструкция очистных сооружений в пос. Рыбачий Зеленоградского района, Калининградской области"</t>
  </si>
  <si>
    <t>Разработка проектной и рабочей документации по объекту: "Межпоселковый газопровод высокого давления от ГРС Калинниград-2, через поселки Кузнецкое, Волошино, Куликово, Зеленый Гай, с установкой ШРП (4 шт.) до ГРС Светлогорск I и II этапы"</t>
  </si>
  <si>
    <t>ИТОГО по областной адресной инвестиционной программы</t>
  </si>
  <si>
    <t xml:space="preserve">Выполнение работ по объекту: "Ремонт водопроводных сетей по ул.Каменной в пос.Дунаевка Зеленоградского района Калининградской области" </t>
  </si>
  <si>
    <t xml:space="preserve">Выполнение работ по объекту: "Устройство водопроводной колонки в пос.Обухово Зеленоградского района Калининградской области" </t>
  </si>
  <si>
    <t xml:space="preserve">Выполнение работ по объекту: "Устройство тротуара по ул.Пионерской в г.Зеленоградске Калининградской области" </t>
  </si>
  <si>
    <t>Выполнение работ по объекту: "Устройство водонапорной башни в пос.Охотное Зеленоградского района Калининградской области"</t>
  </si>
  <si>
    <t xml:space="preserve">Выполнение работ по объекту: "Устройство тротуара по ул.Железнодорожной (от магазина "Спар" в сторону пос.Вишневое) в г.Зеленоградске Калининградской области" </t>
  </si>
  <si>
    <t xml:space="preserve">Выполнение работ по объекту: "Устройство тротуара по ул.Крылова (вдоль территории МАДОУ № 23 Детский сад "Сказка" в г.Зеленоградске Калининградской области" </t>
  </si>
  <si>
    <t>Выполнение работ по объекту: "Ремонт тротуаров по улицам Приморская и Лазаревской в г.Зеленоградске Калининградской области</t>
  </si>
  <si>
    <t xml:space="preserve">Выполнение работ по объекту: "Устройство тротуара и пешеходного перехода по ул.Школьной в пос.Кострово Зеленоградского района Калининградской области" </t>
  </si>
  <si>
    <t xml:space="preserve">Выполнение работ по объекту:" Ремонт эксплуатационной скважины в пос.Рощино  Зеленоградского района Калининградской области" </t>
  </si>
  <si>
    <t>Устройство уличного освещения по ул.Балтийской от дома № 79 до дома № 89, по пер.Восточному в пос.Коврово Зеленоградского района Калининградской области"</t>
  </si>
  <si>
    <t>Выполнение работ по объекту: "Ремонт водопровода в пос.Охотное (от распределительного колодца возле скважины до дома № 6)Зеленоградского района Калининградской области"</t>
  </si>
  <si>
    <t xml:space="preserve">Выполнение работ по объекту: "Ремонт фасада административного здания по адресу: Калининградская область, Зеленоградский район, пос.Коврово, ул.Балтийская, дом № 53" </t>
  </si>
  <si>
    <t xml:space="preserve">Выполнение работ по разработке проектно-сметной документации на проведение работ по капитальному ремонту крыши и фасада, на объекте культурного наследия местного (муниципального) значения "Дом жилой XX века", расположенного по адресу: Калининградская область, г.Зеленоградск, ул.Ленина, дом № 4 </t>
  </si>
  <si>
    <t>Поставка детской уличной игровой площадки и её монтаж в пос.Колосовка Зеленоградского района Калининградской области</t>
  </si>
  <si>
    <t xml:space="preserve">Поставка детской уличной игровой площадки и её монтаж в пос.Луговское Зеленоградского района Калининградской области </t>
  </si>
  <si>
    <t xml:space="preserve">Поставка детской уличной игровой площадки и её монтаж в пос.Поваровка Зеленоградского района Калининградской области </t>
  </si>
  <si>
    <t xml:space="preserve">Поставка инертного материала (боя бетона) для подсыпки дорог для нужд муниципального образования "Зеленоградский городской округ" </t>
  </si>
  <si>
    <t>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</t>
  </si>
  <si>
    <t>Обшивка торцевых частей фасада здания деревянными элементами по адресу : Курортный проспект д.19 в г.Зеленоградске Калининградской области</t>
  </si>
  <si>
    <t>прямой договор</t>
  </si>
  <si>
    <t>141/ПД/2019</t>
  </si>
  <si>
    <t>Выполнение электромонтажных работ по восстановлению уличного освещения от д № 42 на ул.Балтийской в г.Зеленоградске</t>
  </si>
  <si>
    <t xml:space="preserve">Выполнение работ по восстановлению наружного освещения в пос.Заостровье, пос.Романово, пос.Кумачево, пос.Ольховое, пос.Зеленый Гай Зеленоградского района Калининградской области </t>
  </si>
  <si>
    <t>91/ПД/2019</t>
  </si>
  <si>
    <t>Ремонт дорог в г.Зеленоградске</t>
  </si>
  <si>
    <t>ИТОГО по дорогам г.Зеленоградска</t>
  </si>
  <si>
    <t xml:space="preserve"> "Ремонт кровли  дома культуры в пос.Рыбачий Зеленоградского района Калининградской области</t>
  </si>
  <si>
    <t xml:space="preserve"> "Ремонт  фасада дома культуры в пос.Рыбачий Зеленоградского района Калининградской области</t>
  </si>
  <si>
    <t xml:space="preserve"> "Ремонт кровли здания дома культуры в пос.Лесной Зеленоградского района Калининградской области"</t>
  </si>
  <si>
    <t xml:space="preserve"> "Ремонт фасада здания дома культуры в пос.Лесной Зеленоградского района Калининградской области"</t>
  </si>
  <si>
    <t>Ремонт дорог Ковровского территориального отдела</t>
  </si>
  <si>
    <t>Ремонт дорожного покрытия в пос.Низовка Зеленоградского района Калининградской области</t>
  </si>
  <si>
    <t>Итого по ремонту дорог Ковровского территориального отдела</t>
  </si>
  <si>
    <t xml:space="preserve">Итого </t>
  </si>
  <si>
    <t>Приобретение скамеек (11 шт.)</t>
  </si>
  <si>
    <t>смет нет</t>
  </si>
  <si>
    <t>ООО БалтКёнигСтрой"</t>
  </si>
  <si>
    <t>ООО МФК</t>
  </si>
  <si>
    <t>ООО Антанта плюс</t>
  </si>
  <si>
    <t>ООО СКС-ПВХ</t>
  </si>
  <si>
    <t>ООО Карьер-Калининград</t>
  </si>
  <si>
    <t>№0135300003820000009</t>
  </si>
  <si>
    <t>ООО Кёнигстройресурс</t>
  </si>
  <si>
    <t>Оплачено всего</t>
  </si>
  <si>
    <t xml:space="preserve">МБ </t>
  </si>
  <si>
    <t>ОБ</t>
  </si>
  <si>
    <t>Дорожногофонда</t>
  </si>
  <si>
    <t>ИТОГО МБ по решению совета от февраля</t>
  </si>
  <si>
    <t>Остатки по неопл контракт на 01.01.2020</t>
  </si>
  <si>
    <t>отменил</t>
  </si>
  <si>
    <t xml:space="preserve">Поставка урн на литом столбе для нужд муниципального образования "Зеленоградский городской округ" </t>
  </si>
  <si>
    <t xml:space="preserve">Поставка урн чугунных литых для нужд муниципального образования "Зеленоградский городской округ" </t>
  </si>
  <si>
    <t xml:space="preserve">Выполнение работ по объекту: "Ремонт туалета в административном здании по адресу: Калининградская область, зеленоградский район, пос.Рыбачий, ул. Победы, д. 2" </t>
  </si>
  <si>
    <t>Выполнение работ по объекту: "Ремонт жилого дома № 7 по пер.Приозёрному в пос.Романово Зеленоградского района Калининградской области"</t>
  </si>
  <si>
    <t xml:space="preserve">Выполнение работ по объекту: "Установка водонапорпной башни "Рожновского" в пос.Холмы Зеленоградского района Калининградской области" </t>
  </si>
  <si>
    <t xml:space="preserve">Выполнение работ по объекту: "Ремонт канализационных колодцев в пос.Холмогоровка (от детского сада до музея 43-й армии) Зеленоградского района Калининградской области" </t>
  </si>
  <si>
    <t xml:space="preserve">Выполнение работ по объекту: "Ремонт эксплуатационной скважины в пос.Путилово Зеленоградского района Калининградской области" </t>
  </si>
  <si>
    <t xml:space="preserve">Выполнение работ по объекту: "Ремонт эксплуатационной скважины в пос.Красноторовка Зеленоградского района Калининградской области" </t>
  </si>
  <si>
    <t xml:space="preserve">Выполнение работ по объекту: "Ремонт водопровода в пос.Алексино" Зеленоградского района Калининградской области" </t>
  </si>
  <si>
    <t xml:space="preserve">Выполнение работ по объекту: "Ремонт тротуара по ул.Бровцева в г.Зеленоградске Калининградской области (от ул.Ленина до 1-ого Садового переулка, правая сторона)" </t>
  </si>
  <si>
    <t xml:space="preserve">Выполнение работ по объекту: "Ремонт помещений библиотеки по ул.Центральная, 1 в пос.Красноторовка Зеленоградского района Калининградской области" </t>
  </si>
  <si>
    <t xml:space="preserve">Выполнение работ по объекту: "Устройство тротуара по ул.Садовая (не четная сторона) в г.Зеленоградске Калининградской области" </t>
  </si>
  <si>
    <t>ООО Центр комплексного благоустройства</t>
  </si>
  <si>
    <t>ООО Эксперт строй</t>
  </si>
  <si>
    <t>ООО ЦКМ</t>
  </si>
  <si>
    <t xml:space="preserve">Выполнение завершающих работ по объекту:"Межпоселковый газопровод от АГРС г.Зеленоградска к поселкам Холмы, Безымянка, Надеждино-Луговское Зеленоградского района и к индустриальному парку "Храброво" (продувка, испытания, врезка и пуск газа) </t>
  </si>
  <si>
    <t>Распределительный газопровод по ул.Луговая и газопровод-ввод к жилому дому №9 в пос.Коврово - для поключения индивидуальных жилых домов(корректировка документации, строительный контроль)</t>
  </si>
  <si>
    <t>Корректировка, разработка схем газоснабжения, получение тезнических условий, проверка сметной документации</t>
  </si>
  <si>
    <t>Твердохлебова</t>
  </si>
  <si>
    <t>ООО Анклав-Строй</t>
  </si>
  <si>
    <t>Выполнение работ по подсветке пирса на озере в парке г.Зеленоградска</t>
  </si>
  <si>
    <t>ООО Северо-западное дорожное управление</t>
  </si>
  <si>
    <t>№0135300003820000036</t>
  </si>
  <si>
    <t>ИП Житников Михаил Анатольевич</t>
  </si>
  <si>
    <t>ООО КД Стройсервис</t>
  </si>
  <si>
    <t>№0135300003820000034</t>
  </si>
  <si>
    <t>ИП Кулаков Сергей Александрович</t>
  </si>
  <si>
    <t>ООО Благоустройство территории асфальтобетоном</t>
  </si>
  <si>
    <t>Подставка светильников линейных для нужд МО "Зеленоградский горождской округ"</t>
  </si>
  <si>
    <t>ИП Власик В.Г.</t>
  </si>
  <si>
    <t>прямой договор № 04/ПД/2020 от 20.01.2020</t>
  </si>
  <si>
    <t>прямой договор№  от 22.01.2020</t>
  </si>
  <si>
    <t>прямой договор № от 20.01.2020</t>
  </si>
  <si>
    <t>ИП Лахтеров Анатолий анатольевич</t>
  </si>
  <si>
    <t xml:space="preserve">Устройство  уличного освещения  на ул. Изумрудная в п. Холмогоровка Зеленоградского  городского округа </t>
  </si>
  <si>
    <t xml:space="preserve">Выполнение работ по объекту: "Продувка участков межпоселкового газопровода высокого давления к поселкам Надеждено, Широкополье, Луговское, Новосельское, Киевское, Привольное Зеленоградсмкого района " </t>
  </si>
  <si>
    <t>Выполнение работ по объекту: "Ремонт актового зала в административном здании по адресу: ул.Крымская, 5-а в г.Зеленоградске Калининградской области</t>
  </si>
  <si>
    <t xml:space="preserve">Выполнение работ по объекту: "Устройство детской игровой площадки по ул.Бровцева (напротив дома № 15) в г.Зеленоградске Калининградской области" </t>
  </si>
  <si>
    <t xml:space="preserve">Выполнение работ по объекту: "Ремонт кровли здания дома культуры по адресу: Калининградская область, г.Зеленоградск, Курортный проспект, дом № 11" </t>
  </si>
  <si>
    <t xml:space="preserve">Выполнение работ по объекту: "Ремонт кровли в здании МАОУ СОШ пос.Романово Зеленоградского района Калининградской области" </t>
  </si>
  <si>
    <t xml:space="preserve">Выполнение работ по объекту: "Ремонт эксплуатационной скважины в пос.Откосово Зеленоградского района Калининградской области" </t>
  </si>
  <si>
    <t xml:space="preserve">Выполнение работ по объекту: "Устройство пешеходного перехода и устройство тротуара по ул.Букетной в пос.Мельниково Зеленоградского района Калининградской области" </t>
  </si>
  <si>
    <t>003/ПД/2020</t>
  </si>
  <si>
    <t>Выполнение работ по объекту: "Ремонт дорожного покрытия с устройством парковки и тротуара возле жилого дома № 3 по ул.Солнечной в г.Зеленоградске Калининградской области"</t>
  </si>
  <si>
    <t>№0135300003820000043</t>
  </si>
  <si>
    <t>ООО Гиперион</t>
  </si>
  <si>
    <t>№0135300003820000042</t>
  </si>
  <si>
    <t>больше 50%</t>
  </si>
  <si>
    <t>№0135300003820000041</t>
  </si>
  <si>
    <t>ООО Балтстроймонтаж</t>
  </si>
  <si>
    <t>№0135300003820000040</t>
  </si>
  <si>
    <t>№0135300003820000039</t>
  </si>
  <si>
    <t>ИП Лахтеров Анатолий Анатольевич</t>
  </si>
  <si>
    <t>№0135300003820000046</t>
  </si>
  <si>
    <t>Выполнение работ по объекту: "Капитальный ремонт спортивного зала МАОУ ООШ п.Грачевка, расположенного по адресу : Калининградская область, Зеленоградский район, п.Грачевка,ул. Школьная, 1а" (Программа Развитие образование)</t>
  </si>
  <si>
    <t>Выполнение работ по объекту:"Ремонт дорожного покрытия ул.Зеленая в пос.Колосовка Зеленоградского района Калининградской области</t>
  </si>
  <si>
    <t xml:space="preserve">Выполнение работ по объекту: "Ремонт дорожного покрытия по ул. Озёрная в пос. Кумачёво Зеленоградского района Калининградской области" </t>
  </si>
  <si>
    <t xml:space="preserve">Выполнение работ по объекту: "Ремонт сетей бытовой канализации в пос. Сосновка Зеленоградского района Калининградской области" </t>
  </si>
  <si>
    <t xml:space="preserve">Выполнение работ по созданию и поставке скульптурной композиции на подставке «Бегущая по волнам» в городе Зеленоградске ориентир ул. Ленина, 12 </t>
  </si>
  <si>
    <t>Ремонт дорог по Переславскому территориальному отделу</t>
  </si>
  <si>
    <t>Итого по дорогам Переславского территориального отдела</t>
  </si>
  <si>
    <t>Распорядитель бюджетных средств - МКУ "Служба заказчика Зеленоградского ГО"</t>
  </si>
  <si>
    <t>Проверка сметной документации</t>
  </si>
  <si>
    <t>Поставка скамеек для нужд муниципального образования "Зеленоградский городской округ" (5 шт)</t>
  </si>
  <si>
    <t>Поставка скамеек парковых для нужд муниципального образования "Зеленоградский городской округ" (7шт)</t>
  </si>
  <si>
    <t>ООО Калининградагропромэнерго</t>
  </si>
  <si>
    <t>№0135300003820000050</t>
  </si>
  <si>
    <t>ООО Завод тагмаш</t>
  </si>
  <si>
    <t>№0135300003820000051</t>
  </si>
  <si>
    <t>№0135300003820000052</t>
  </si>
  <si>
    <t>ООО Балтекс-КП</t>
  </si>
  <si>
    <t>№0135300003820000053</t>
  </si>
  <si>
    <t>№0135300003820000054</t>
  </si>
  <si>
    <t>Выполнение работ по установке светильников на искусственном островке озера в парке г.Зеленоградска</t>
  </si>
  <si>
    <t>Выполнение работ по по устройству уличного освещения вдоль велосипедной дорожки в г.Зеленоградске от автостоянки по ул.Московской в сторону НП "Курская коса"</t>
  </si>
  <si>
    <t>прямой договор ИП Загарин А.В.(ч\з Благоустройство)</t>
  </si>
  <si>
    <t>прямой договор ООО ЦКМ(ч\з Благоустройство)</t>
  </si>
  <si>
    <t>Надо забрать с АИП на программу мемориалы (отыграли-1389,79595 т.р.)</t>
  </si>
  <si>
    <t>Выполнение работ по объекту: "Ремонт дорожного покрытия в пос. Сторожевое, пос. Баркасово Зеленоградского района Калининградской области"</t>
  </si>
  <si>
    <t xml:space="preserve">Выполнение работ по объекту: "Ремонт дорожного покрытия в пос. Янтаровка, пос. Прислово Зеленоградского района Калининградской области" </t>
  </si>
  <si>
    <t xml:space="preserve">Выполнение работ по объекту: "Ремонт дорожного покрытия по ул. Новая в пос. Русское Зеленоградского района Калининградской области" </t>
  </si>
  <si>
    <t>Ремонт дорог Красноторовского территориального отдела</t>
  </si>
  <si>
    <t>Итого по дорогам Красноторовского территориального отдела</t>
  </si>
  <si>
    <t>Итого</t>
  </si>
  <si>
    <t xml:space="preserve">Выполнение работ по объекту: "Ремонт дорожного покрытия и устройство контейнерной площадки для сбора ТБО на 10 мест возле дома № 3 по ул. Центральной в пос. Колосовка Зеленоградского района Калининградской области" </t>
  </si>
  <si>
    <t xml:space="preserve">Поставка торговых павильонов (минирынков) для нужд муниципального образования "Зеленоградский городской округ" </t>
  </si>
  <si>
    <t>№0135300003820000019 от 28.02.2020</t>
  </si>
  <si>
    <t>№0135300003820000035 от 26.02.2020</t>
  </si>
  <si>
    <t>№0135300003820000018 от 26.02.2020</t>
  </si>
  <si>
    <t xml:space="preserve">Выполнение работ по объекту: "Ремонт помещений библиотеки в пос. Луговское Зеленоградского района Калининградской области" </t>
  </si>
  <si>
    <t>43001, 91001,12001</t>
  </si>
  <si>
    <t>№0135300003820000020 от 26.02.2020</t>
  </si>
  <si>
    <t>№0135300003820000029 от 26.02.2020</t>
  </si>
  <si>
    <t>№0135300003820000024 от 26.02.2020</t>
  </si>
  <si>
    <t>№0135300003820000032 от 26.02.2020</t>
  </si>
  <si>
    <t>ООО ДТС</t>
  </si>
  <si>
    <t>№0135300003820000057</t>
  </si>
  <si>
    <t>№0135300003820000028 от 26.02.2020</t>
  </si>
  <si>
    <t>№0135300003820000023 от 26.02.2020</t>
  </si>
  <si>
    <t>№0135300003820000031 от 26.02.2020</t>
  </si>
  <si>
    <t>№0135300003820000033 от 26.02.2020</t>
  </si>
  <si>
    <t>Ремонт дорог по территориальному отделу "Куршская коса"</t>
  </si>
  <si>
    <t>Итого по дорогам территориального отдела "Куршская коса"</t>
  </si>
  <si>
    <t xml:space="preserve">Выполнение работ по объекту: "Ремонт дорожного покрытия по 1-му Садовому пер. (от ул. Победы до ул. Сибирякова) в г. Зеленоградске Калининградской области" </t>
  </si>
  <si>
    <t>№0135300003820000048</t>
  </si>
  <si>
    <t>№0135300003820000022 от 26.02.2020</t>
  </si>
  <si>
    <t>№0135300003820000026 от 26.02.2020</t>
  </si>
  <si>
    <t>№0135300003820000025 от 26.02.2020</t>
  </si>
  <si>
    <t>№0135300003820000010 от 28.02.2020</t>
  </si>
  <si>
    <t>№0135300003820000030 от 19.02.2020</t>
  </si>
  <si>
    <t>№0135300003820000005 от 19.02.2020</t>
  </si>
  <si>
    <t>ИП Панфилов Игорь Михайлович</t>
  </si>
  <si>
    <t>№0135300003820000061</t>
  </si>
  <si>
    <t>ООО Артезианскик скважины</t>
  </si>
  <si>
    <t>№0135300003820000058</t>
  </si>
  <si>
    <t>ООО Канагар</t>
  </si>
  <si>
    <t>№0135300003820000059</t>
  </si>
  <si>
    <t>№0135300003820000060</t>
  </si>
  <si>
    <t>№0135300003820000055</t>
  </si>
  <si>
    <t>№0135300003820000056</t>
  </si>
  <si>
    <t>№0135300003820000049</t>
  </si>
  <si>
    <t>ООО Сино Трейд</t>
  </si>
  <si>
    <t>ООО Модуль-С</t>
  </si>
  <si>
    <t>№0135300003820000071</t>
  </si>
  <si>
    <t>№0135300003820000037 от 26.02.2020</t>
  </si>
  <si>
    <t>№0135300003820000003 от 13.02.2020</t>
  </si>
  <si>
    <t>№0135300003820000004 от 13.02.2020</t>
  </si>
  <si>
    <t>№135300003820000002 от 13.02.2020</t>
  </si>
  <si>
    <t>№0135300003820000006 от 11.02.2020</t>
  </si>
  <si>
    <t>№0135300003820000008 от 11.02.2020</t>
  </si>
  <si>
    <t>№013530000381920000011 от 13.02.2020</t>
  </si>
  <si>
    <t>ООО Лестер</t>
  </si>
  <si>
    <t>ООО Строительная компания Лавр</t>
  </si>
  <si>
    <t>ООО Континент</t>
  </si>
  <si>
    <t>№0135300003820000012 от 14.02.2020</t>
  </si>
  <si>
    <t>№0135300003820000013 от 13.02.2020</t>
  </si>
  <si>
    <t>№0135300003820000072</t>
  </si>
  <si>
    <t xml:space="preserve">Выполнение работ по объекту: "Ремонт подъезда дома № 18 по ул. Володарского в г. Зеленоградске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</si>
  <si>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Колосовка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</si>
  <si>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Луговское Зеленоградского района Калининградской области" </t>
  </si>
  <si>
    <t xml:space="preserve">Выполнение работ по объекту: "Устройство площадки для установки оборудования детской площадки в пос. Поваровка Зеленоградского района Калининградской области" </t>
  </si>
  <si>
    <t xml:space="preserve">Выполнение работ по объекту: "Ремонт тротуара и дорожного покрытия по 2-му Приморскому переулку (от перекрестка ул. Первомайской до ул. Гагарина); от ул. Толстого до дома № 41 по ул. Гагарина; от перекрестка ул. Пушкина до перекрестка ул. Толстого в г. Зеленоградске Калининградской области." </t>
  </si>
  <si>
    <t xml:space="preserve">Поставка, монтаж и наладка автоматического турникета (калитки) для нужд муниципального образования "Зеленоградский городской округ" </t>
  </si>
  <si>
    <t>№0135300003820000070</t>
  </si>
  <si>
    <t>№0135300003820000079</t>
  </si>
  <si>
    <t>№0135300003820000066</t>
  </si>
  <si>
    <t>№0135300003820000068</t>
  </si>
  <si>
    <t>ООО АК Строй</t>
  </si>
  <si>
    <t>№0135300003820000073</t>
  </si>
  <si>
    <t>№0135300003820000074</t>
  </si>
  <si>
    <t>№0135300003820000078</t>
  </si>
  <si>
    <t>Приобретение легкового автомобиля</t>
  </si>
  <si>
    <t>Приобретение и установка малых архитектурных форм</t>
  </si>
  <si>
    <t xml:space="preserve">Художественная роспись фасадов на Курортном пр. д.13, д.25 </t>
  </si>
  <si>
    <t xml:space="preserve">Выполнение работ по замене электрокабеля в парке, подсветка пирса лентой, установка светильников, питание на памятник </t>
  </si>
  <si>
    <t>Выполнение работ по замене мансардных окон в административном здании по адресу: г.Зеленоградск ул.Крымская 5а</t>
  </si>
  <si>
    <t>Подсветка здания МАОУ СОШ г.Зеленоградска</t>
  </si>
  <si>
    <t>Подсветка здания МАОУ "Гимназия Вектор"</t>
  </si>
  <si>
    <t>Приобретение урн</t>
  </si>
  <si>
    <t>Проектирование сетей водоотведения в пос.Холмогоровка 2-ая очередь</t>
  </si>
  <si>
    <t>Ремонт тротуара пос.Кострово ул.Советская</t>
  </si>
  <si>
    <t>№0135300003820000069</t>
  </si>
  <si>
    <t>Приобретение и установка урн в пос.Грачевка, пос.Поваровка, пос.Русское</t>
  </si>
  <si>
    <t xml:space="preserve">Выполнение работ по объекту: "Ремонт дорожного покрытия пос. Ольховое" </t>
  </si>
  <si>
    <t xml:space="preserve">Выполнение работ по объекту: "Ремонт дорожного покрытия в пос. Орехово" </t>
  </si>
  <si>
    <t xml:space="preserve">Выполнение работ по объекту: "Ремонт дорожного покрытия по ул. Степная в пос. Рыбачий" </t>
  </si>
  <si>
    <t xml:space="preserve">Выполнение работ по объекту: "Ремонт дорожного покрытия по ул. Заречная в пос. Рыбачий" </t>
  </si>
  <si>
    <t xml:space="preserve">Выполнение работ по объекту: "Ремонт дорожного покрытия по ул. Строителей пос. Рыбачий" </t>
  </si>
  <si>
    <t xml:space="preserve">Выполнение работ по объекту: "Ремонт дорожного покрытия по ул. Лесная -пер.Взморья в пос. Лесной" </t>
  </si>
  <si>
    <t>Строительство уличного освещения в пос.Вишневое ул.Окружная</t>
  </si>
  <si>
    <t>Выполнение работ по объекту: "Ремонт дорожного покрытия в п.Горбатовка  Зеленоградского района Калининградской области</t>
  </si>
  <si>
    <t>Выполнение работ по объекту:"Ямочный ремонт дорог в г.Зеленоградске"</t>
  </si>
  <si>
    <t xml:space="preserve">Выполнение работ по объекту: "Текущий ремонт тротуаров в г. Зеленоградске Калининградской области" </t>
  </si>
  <si>
    <t xml:space="preserve">Поставка и установка пандуса в здании библиотеки в пос. Рыбачий Зеленоградского района Калининградской области </t>
  </si>
  <si>
    <t xml:space="preserve">Выполнение работ по объекту: "Устройство водоотводного коллектора с ул. Морской в пос. Малиновка Зеленоградского района Калининградской области" </t>
  </si>
  <si>
    <t xml:space="preserve">Выполнение работ по объекту: "Ремонт тротуара по ул. Саратовской в г. Зеленоградске Калининградской области" </t>
  </si>
  <si>
    <t xml:space="preserve">Выполнение работ по объекту: «Капитальный ремонт фасада здания Муниципального автономного дошкольного образовательного учреждения – детский сад №3 в г. Зеленоградске, расположенного по адресу: 238530, Калининградская обл., г. Зеленоградск, ул. Первый Садовый переулок, дом 1» </t>
  </si>
  <si>
    <t xml:space="preserve">Выполнение работ по объекту: "Ремонт дорожного покрытия по ул. Приморской в г. Зеленоградске Калининградской области" </t>
  </si>
  <si>
    <t xml:space="preserve">Выполнение работ по объекту: "Ремонт дорожного покрытия по ул. Московской и ремонт тротуара между ул.Московской и ул.Ткаченко в г. Зеленоградске Калининградской области" </t>
  </si>
  <si>
    <t xml:space="preserve">Выполнение работ по объекту: "Устройство спуска с променада к морю в районе дома № 16 "А" по ул. Гагарина в г.Зеленоградске Калининградской области" </t>
  </si>
  <si>
    <t xml:space="preserve">Выполнение работ по объекту: "Устройство спуска с променада к морю в районе дома № 6 "А" по ул. Гагарина (лагерь отдыха "Локомотив") в г.Зеленоградске Калининградской области" </t>
  </si>
  <si>
    <t>ГП ДЭП № 1</t>
  </si>
  <si>
    <t>№0135300003820000088</t>
  </si>
  <si>
    <t>ООО ТОР</t>
  </si>
  <si>
    <t>№0135300003820000075</t>
  </si>
  <si>
    <t>№0135300003820000065</t>
  </si>
  <si>
    <t>№0135300003820000067</t>
  </si>
  <si>
    <t>ООО Левша</t>
  </si>
  <si>
    <t>№0135300003820000081</t>
  </si>
  <si>
    <t>№0135300003820000077</t>
  </si>
  <si>
    <t>Выполнение электромонтажных работ по подключению зкрана в сквере "Королевы Луизы" в г.Зеленоградске</t>
  </si>
  <si>
    <t>Выполнение работ по устройству сцены  в сквере "Королевы Луизы"</t>
  </si>
  <si>
    <t>Выполнение работ по установке ограждений на Центральной площади в г.Зеленоградске</t>
  </si>
  <si>
    <t>Выполнение работ по устройству площадки под ТКО с подъездными путями в п.Каменка</t>
  </si>
  <si>
    <t>Выполнение работ по установке ограждений на ул.Московская в г.Зеленоградске</t>
  </si>
  <si>
    <t>Выполнение работ по установке контейнерных площадок в пос.Куликово</t>
  </si>
  <si>
    <t>Выполнение работ по установке контейнерных площадок в пос.Вишневое</t>
  </si>
  <si>
    <t>Разработка проектно сметной документации  на выполнение ремонтых работ на мемориале "Танк"</t>
  </si>
  <si>
    <t xml:space="preserve">Выполнение работ по объекту: «Капитальный ремонт лестничных пролетов в здании МАОУ «Гимназия «Вектор» г. Зеленоградска Калининградской области» </t>
  </si>
  <si>
    <t>Выполнение работ по строительству зала борьбы в г.Зеленоградске</t>
  </si>
  <si>
    <t>Приобретение мусорных контейнеров (KESKE)  на ул.Железнодорожная в г.Зеленоградск, в пос.Каменка,пос.Романово</t>
  </si>
  <si>
    <t>Выполнение работ по ремонту перекрытий в ДШИ расположенной по адресу г.Зеленоградск ул.Тургенева</t>
  </si>
  <si>
    <t>Выполнение работ по установке поручней, калитки и благоустройству территории по адресу:г.Зеленогралск ул.Саратовская , д.10 (общество инвалидов)</t>
  </si>
  <si>
    <t>Выполнение работ по ремонту кровли д.25 по ул.Балтийской в г.Зеленоградске</t>
  </si>
  <si>
    <t>Выполнение работ по строительству уличного освещения в пос.Сосновка ул.Советская, ул.Ясная</t>
  </si>
  <si>
    <t>Выполнение работ по объекту: "Ремонт въезда на 1-ый Заречный пер. в г.Зеленоградске и устройство уличного освещения"</t>
  </si>
  <si>
    <t xml:space="preserve">Замена дымоходной трубы в котельной п. Кострово, замена котла в п. Колосовке, строительство вводов от теплотрассы в п. Переславское </t>
  </si>
  <si>
    <t>Выполнение работ по объекту: "Ремонт дорожного покрытия п.Кострово ул.Советская"</t>
  </si>
  <si>
    <t>Выполнение работ по объекту: "Ремонт помещений библиотеки в пос.Рыбачий"</t>
  </si>
  <si>
    <t>Выполнение работ по объекту: "Устройство уличного освещения по ул.Победы д.51-55 в пос.Рыбачий"</t>
  </si>
  <si>
    <t>Выполнение работ по объекту: "Ремонт кровли в здании администрации ФАП пос.Романово</t>
  </si>
  <si>
    <t>Выполнение работ по замене линии электропередач в пос.Краснофлотское</t>
  </si>
  <si>
    <t>Выполнение работ по объекту: "Ремонт трубопереезда пос.Куликово ул.Хуторская</t>
  </si>
  <si>
    <t>Выполнение работ по объекту: "Ремонт дорожного покрытия в пос.Краснофлотское ул.Вишневое до ул.Школьная ДК и д.20</t>
  </si>
  <si>
    <t xml:space="preserve">Выполнение работ по объекту: "Ремонт кровли жилого дома д. 6 в пос.Орехово, (муниципальная квартира № 1) </t>
  </si>
  <si>
    <t>Выполнение работ по объекту: "Ремонт кабинетов администрации"</t>
  </si>
  <si>
    <t>Софинансирование работ по объекту: "Капитальный ремонт МАОУ СОШ пос. Рыбачий, расположенной по адресу: Калининградская область, Зеленоградский район, пос. Рыбачий, ул. Школьная, д. 3"</t>
  </si>
  <si>
    <t>Выполнение работ по ямочному ремонту дорог</t>
  </si>
  <si>
    <t xml:space="preserve">Разработка проектно-сметной документации по капитальному ремонту фасада, на объекте культурного наследия регионального значения "Вилла Крелль" начало XX века, расположенного по адресу : Калининградская область г.Зеленоградск, ул.Ленина, д.6  </t>
  </si>
  <si>
    <t xml:space="preserve">Выполнение работ по объекту: "Ремонт дорожного покрытия в пос.Мельниково ул.Каштановая, ул.Молодежная, ул.Букетная" </t>
  </si>
  <si>
    <t>Выполнение работ по объекту: "Ремонт дорожного покрытия в пос.Коврово пер.Монетный"</t>
  </si>
  <si>
    <t xml:space="preserve">Выполнение работ по объекту: "Ремонт дорожного покрытия по ул. Зеленая в пос. Лесной" </t>
  </si>
  <si>
    <t>Выполнение работ по объекту: "Ремонт дорожного покрытия п.Переславское ул.Зеленая"</t>
  </si>
  <si>
    <t>Выполнение работ по объекту: "Ремонт дорожного покрытия п.Переславское пер.Дружбы,пер Солнечный. ул.Вишневая, ул.Садовая"</t>
  </si>
  <si>
    <t>Выполнение работ по объекту: "Ремонт дорожного покрытия п.Колосовка ул.Центральная"</t>
  </si>
  <si>
    <t>Выполнение работ по объекту: "Ремонт дорожного покрытия п.Кострово ул.Зеленая"</t>
  </si>
  <si>
    <t>Выполнение работ по объекту: "Ремонт дорожного покрытия в пос.Романово ул.1-ая Звездная, 2-я Звездная</t>
  </si>
  <si>
    <t>ООО СК Вертикаль</t>
  </si>
  <si>
    <t>№0135300003820000090</t>
  </si>
  <si>
    <t>В АИП включена сумма 3415,390 т.р -на ремонт школы Рыбачий из программы Образование</t>
  </si>
  <si>
    <t>30.03</t>
  </si>
  <si>
    <t xml:space="preserve">   от   "27 "  марта     2020 г.  № 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</si>
</sst>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theme="1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i/>
      <sz val="12.5"/>
      <color theme="1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4" xfId="0" applyBorder="1"/>
    <xf numFmtId="0" fontId="0" fillId="2" borderId="0" xfId="0" applyFill="1"/>
    <xf numFmtId="4" fontId="3" fillId="0" borderId="4" xfId="0" applyNumberFormat="1" applyFont="1" applyBorder="1"/>
    <xf numFmtId="4" fontId="3" fillId="0" borderId="6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wrapText="1"/>
    </xf>
    <xf numFmtId="0" fontId="0" fillId="3" borderId="4" xfId="0" applyFill="1" applyBorder="1"/>
    <xf numFmtId="0" fontId="1" fillId="0" borderId="0" xfId="0" applyFont="1" applyBorder="1" applyAlignment="1">
      <alignment horizont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wrapText="1"/>
    </xf>
    <xf numFmtId="4" fontId="3" fillId="0" borderId="4" xfId="0" applyNumberFormat="1" applyFont="1" applyBorder="1" applyAlignment="1">
      <alignment horizontal="right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9" fillId="0" borderId="0" xfId="0" applyFont="1" applyBorder="1" applyAlignment="1" applyProtection="1">
      <alignment horizontal="left"/>
      <protection locked="0"/>
    </xf>
    <xf numFmtId="0" fontId="12" fillId="0" borderId="0" xfId="0" applyFont="1" applyAlignment="1">
      <alignment horizontal="right"/>
    </xf>
    <xf numFmtId="4" fontId="1" fillId="2" borderId="0" xfId="0" applyNumberFormat="1" applyFont="1" applyFill="1" applyBorder="1"/>
    <xf numFmtId="0" fontId="14" fillId="3" borderId="4" xfId="0" applyFont="1" applyFill="1" applyBorder="1" applyAlignment="1">
      <alignment wrapText="1"/>
    </xf>
    <xf numFmtId="4" fontId="14" fillId="3" borderId="4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 wrapText="1"/>
    </xf>
    <xf numFmtId="4" fontId="2" fillId="3" borderId="4" xfId="0" applyNumberFormat="1" applyFont="1" applyFill="1" applyBorder="1"/>
    <xf numFmtId="4" fontId="14" fillId="2" borderId="4" xfId="0" applyNumberFormat="1" applyFont="1" applyFill="1" applyBorder="1" applyAlignment="1">
      <alignment wrapText="1"/>
    </xf>
    <xf numFmtId="4" fontId="3" fillId="2" borderId="4" xfId="0" applyNumberFormat="1" applyFont="1" applyFill="1" applyBorder="1"/>
    <xf numFmtId="0" fontId="0" fillId="0" borderId="6" xfId="0" applyBorder="1"/>
    <xf numFmtId="4" fontId="3" fillId="0" borderId="6" xfId="0" applyNumberFormat="1" applyFont="1" applyBorder="1"/>
    <xf numFmtId="0" fontId="8" fillId="0" borderId="2" xfId="0" applyFont="1" applyBorder="1" applyAlignment="1"/>
    <xf numFmtId="0" fontId="8" fillId="0" borderId="3" xfId="0" applyFont="1" applyBorder="1" applyAlignment="1"/>
    <xf numFmtId="49" fontId="16" fillId="0" borderId="5" xfId="0" applyNumberFormat="1" applyFont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4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/>
    <xf numFmtId="0" fontId="8" fillId="0" borderId="4" xfId="0" applyFont="1" applyBorder="1"/>
    <xf numFmtId="0" fontId="7" fillId="0" borderId="4" xfId="0" applyFont="1" applyBorder="1"/>
    <xf numFmtId="0" fontId="7" fillId="3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/>
    <xf numFmtId="0" fontId="8" fillId="0" borderId="6" xfId="0" applyFont="1" applyBorder="1"/>
    <xf numFmtId="4" fontId="7" fillId="0" borderId="6" xfId="0" applyNumberFormat="1" applyFont="1" applyBorder="1"/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wrapText="1"/>
    </xf>
    <xf numFmtId="0" fontId="7" fillId="2" borderId="6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right"/>
    </xf>
    <xf numFmtId="4" fontId="7" fillId="2" borderId="4" xfId="0" applyNumberFormat="1" applyFont="1" applyFill="1" applyBorder="1"/>
    <xf numFmtId="0" fontId="8" fillId="2" borderId="4" xfId="0" applyFont="1" applyFill="1" applyBorder="1"/>
    <xf numFmtId="4" fontId="13" fillId="3" borderId="4" xfId="0" applyNumberFormat="1" applyFont="1" applyFill="1" applyBorder="1" applyAlignment="1">
      <alignment wrapText="1"/>
    </xf>
    <xf numFmtId="4" fontId="13" fillId="2" borderId="4" xfId="0" applyNumberFormat="1" applyFont="1" applyFill="1" applyBorder="1" applyAlignment="1">
      <alignment wrapText="1"/>
    </xf>
    <xf numFmtId="16" fontId="0" fillId="0" borderId="4" xfId="0" applyNumberFormat="1" applyBorder="1"/>
    <xf numFmtId="0" fontId="7" fillId="2" borderId="4" xfId="0" applyFont="1" applyFill="1" applyBorder="1"/>
    <xf numFmtId="16" fontId="0" fillId="0" borderId="4" xfId="0" applyNumberFormat="1" applyBorder="1" applyAlignment="1">
      <alignment wrapText="1"/>
    </xf>
    <xf numFmtId="4" fontId="6" fillId="2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/>
    </xf>
    <xf numFmtId="0" fontId="17" fillId="3" borderId="4" xfId="0" applyFont="1" applyFill="1" applyBorder="1" applyAlignment="1"/>
    <xf numFmtId="4" fontId="6" fillId="3" borderId="4" xfId="0" applyNumberFormat="1" applyFont="1" applyFill="1" applyBorder="1" applyAlignment="1">
      <alignment horizontal="right"/>
    </xf>
    <xf numFmtId="0" fontId="18" fillId="3" borderId="4" xfId="0" applyFont="1" applyFill="1" applyBorder="1" applyAlignment="1">
      <alignment wrapText="1"/>
    </xf>
    <xf numFmtId="4" fontId="19" fillId="3" borderId="4" xfId="0" applyNumberFormat="1" applyFont="1" applyFill="1" applyBorder="1"/>
    <xf numFmtId="0" fontId="20" fillId="0" borderId="4" xfId="0" applyFont="1" applyBorder="1"/>
    <xf numFmtId="0" fontId="21" fillId="3" borderId="4" xfId="0" applyFont="1" applyFill="1" applyBorder="1" applyAlignment="1">
      <alignment wrapText="1"/>
    </xf>
    <xf numFmtId="0" fontId="0" fillId="2" borderId="4" xfId="0" applyFill="1" applyBorder="1"/>
    <xf numFmtId="4" fontId="13" fillId="3" borderId="4" xfId="0" applyNumberFormat="1" applyFont="1" applyFill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0" fillId="0" borderId="4" xfId="0" applyNumberFormat="1" applyBorder="1"/>
    <xf numFmtId="4" fontId="3" fillId="0" borderId="4" xfId="0" applyNumberFormat="1" applyFont="1" applyBorder="1" applyAlignment="1">
      <alignment wrapText="1"/>
    </xf>
    <xf numFmtId="4" fontId="0" fillId="3" borderId="4" xfId="0" applyNumberFormat="1" applyFill="1" applyBorder="1"/>
    <xf numFmtId="0" fontId="0" fillId="3" borderId="6" xfId="0" applyFill="1" applyBorder="1"/>
    <xf numFmtId="0" fontId="1" fillId="3" borderId="6" xfId="0" applyFont="1" applyFill="1" applyBorder="1"/>
    <xf numFmtId="4" fontId="21" fillId="0" borderId="0" xfId="0" applyNumberFormat="1" applyFont="1" applyBorder="1"/>
    <xf numFmtId="2" fontId="0" fillId="0" borderId="4" xfId="0" applyNumberFormat="1" applyBorder="1"/>
    <xf numFmtId="0" fontId="0" fillId="0" borderId="4" xfId="0" applyBorder="1" applyAlignment="1">
      <alignment wrapText="1"/>
    </xf>
    <xf numFmtId="4" fontId="3" fillId="0" borderId="6" xfId="0" applyNumberFormat="1" applyFont="1" applyBorder="1" applyAlignment="1">
      <alignment horizontal="right" wrapText="1"/>
    </xf>
    <xf numFmtId="164" fontId="21" fillId="2" borderId="4" xfId="0" applyNumberFormat="1" applyFont="1" applyFill="1" applyBorder="1" applyAlignment="1">
      <alignment horizontal="center"/>
    </xf>
    <xf numFmtId="49" fontId="0" fillId="0" borderId="4" xfId="0" applyNumberFormat="1" applyBorder="1" applyAlignment="1">
      <alignment horizontal="right" wrapText="1"/>
    </xf>
    <xf numFmtId="9" fontId="0" fillId="0" borderId="0" xfId="0" applyNumberFormat="1"/>
    <xf numFmtId="4" fontId="0" fillId="2" borderId="4" xfId="0" applyNumberFormat="1" applyFill="1" applyBorder="1"/>
    <xf numFmtId="4" fontId="7" fillId="0" borderId="6" xfId="0" applyNumberFormat="1" applyFont="1" applyBorder="1" applyAlignment="1">
      <alignment horizontal="right"/>
    </xf>
    <xf numFmtId="16" fontId="0" fillId="2" borderId="4" xfId="0" applyNumberFormat="1" applyFill="1" applyBorder="1"/>
    <xf numFmtId="4" fontId="6" fillId="3" borderId="4" xfId="0" applyNumberFormat="1" applyFont="1" applyFill="1" applyBorder="1" applyAlignment="1"/>
    <xf numFmtId="4" fontId="6" fillId="2" borderId="4" xfId="0" applyNumberFormat="1" applyFont="1" applyFill="1" applyBorder="1" applyAlignment="1"/>
    <xf numFmtId="0" fontId="13" fillId="3" borderId="4" xfId="0" applyFont="1" applyFill="1" applyBorder="1" applyAlignment="1"/>
    <xf numFmtId="4" fontId="6" fillId="3" borderId="6" xfId="0" applyNumberFormat="1" applyFont="1" applyFill="1" applyBorder="1" applyAlignment="1">
      <alignment vertical="center" wrapText="1"/>
    </xf>
    <xf numFmtId="4" fontId="7" fillId="2" borderId="4" xfId="0" applyNumberFormat="1" applyFont="1" applyFill="1" applyBorder="1" applyAlignment="1">
      <alignment wrapText="1"/>
    </xf>
    <xf numFmtId="4" fontId="0" fillId="0" borderId="6" xfId="0" applyNumberFormat="1" applyBorder="1"/>
    <xf numFmtId="14" fontId="0" fillId="0" borderId="4" xfId="0" applyNumberFormat="1" applyBorder="1" applyAlignment="1">
      <alignment wrapText="1"/>
    </xf>
    <xf numFmtId="14" fontId="0" fillId="0" borderId="4" xfId="0" applyNumberFormat="1" applyBorder="1"/>
    <xf numFmtId="0" fontId="0" fillId="0" borderId="6" xfId="0" applyBorder="1" applyAlignment="1">
      <alignment wrapText="1"/>
    </xf>
    <xf numFmtId="14" fontId="0" fillId="0" borderId="6" xfId="0" applyNumberFormat="1" applyBorder="1"/>
    <xf numFmtId="0" fontId="0" fillId="0" borderId="4" xfId="0" applyNumberFormat="1" applyBorder="1" applyAlignment="1">
      <alignment wrapText="1"/>
    </xf>
    <xf numFmtId="0" fontId="22" fillId="0" borderId="4" xfId="0" applyFont="1" applyBorder="1"/>
    <xf numFmtId="0" fontId="22" fillId="0" borderId="4" xfId="0" applyFont="1" applyBorder="1" applyAlignment="1">
      <alignment wrapText="1"/>
    </xf>
    <xf numFmtId="0" fontId="22" fillId="0" borderId="6" xfId="0" applyFont="1" applyBorder="1"/>
    <xf numFmtId="4" fontId="23" fillId="2" borderId="4" xfId="0" applyNumberFormat="1" applyFont="1" applyFill="1" applyBorder="1"/>
    <xf numFmtId="0" fontId="23" fillId="0" borderId="6" xfId="0" applyFont="1" applyBorder="1"/>
    <xf numFmtId="0" fontId="24" fillId="0" borderId="6" xfId="0" applyFont="1" applyBorder="1"/>
    <xf numFmtId="4" fontId="25" fillId="0" borderId="4" xfId="0" applyNumberFormat="1" applyFont="1" applyBorder="1"/>
    <xf numFmtId="0" fontId="26" fillId="0" borderId="4" xfId="0" applyFont="1" applyBorder="1"/>
    <xf numFmtId="4" fontId="26" fillId="0" borderId="4" xfId="0" applyNumberFormat="1" applyFont="1" applyBorder="1"/>
    <xf numFmtId="0" fontId="26" fillId="0" borderId="4" xfId="0" applyFont="1" applyBorder="1" applyAlignment="1">
      <alignment wrapText="1"/>
    </xf>
    <xf numFmtId="4" fontId="25" fillId="0" borderId="6" xfId="0" applyNumberFormat="1" applyFont="1" applyBorder="1" applyAlignment="1">
      <alignment horizontal="right"/>
    </xf>
    <xf numFmtId="0" fontId="26" fillId="0" borderId="6" xfId="0" applyFont="1" applyBorder="1"/>
    <xf numFmtId="0" fontId="6" fillId="0" borderId="4" xfId="0" applyFont="1" applyBorder="1" applyAlignment="1">
      <alignment wrapText="1"/>
    </xf>
    <xf numFmtId="4" fontId="9" fillId="0" borderId="4" xfId="0" applyNumberFormat="1" applyFont="1" applyBorder="1" applyAlignment="1">
      <alignment horizontal="right"/>
    </xf>
    <xf numFmtId="0" fontId="9" fillId="2" borderId="4" xfId="0" applyFont="1" applyFill="1" applyBorder="1"/>
    <xf numFmtId="4" fontId="9" fillId="2" borderId="4" xfId="0" applyNumberFormat="1" applyFont="1" applyFill="1" applyBorder="1"/>
    <xf numFmtId="0" fontId="27" fillId="2" borderId="4" xfId="0" applyFont="1" applyFill="1" applyBorder="1"/>
    <xf numFmtId="4" fontId="9" fillId="0" borderId="4" xfId="0" applyNumberFormat="1" applyFont="1" applyBorder="1"/>
    <xf numFmtId="0" fontId="27" fillId="0" borderId="4" xfId="0" applyFont="1" applyBorder="1"/>
    <xf numFmtId="4" fontId="9" fillId="2" borderId="4" xfId="0" applyNumberFormat="1" applyFont="1" applyFill="1" applyBorder="1" applyAlignment="1">
      <alignment horizontal="right"/>
    </xf>
    <xf numFmtId="0" fontId="9" fillId="0" borderId="6" xfId="0" applyFont="1" applyBorder="1"/>
    <xf numFmtId="0" fontId="27" fillId="0" borderId="6" xfId="0" applyFont="1" applyBorder="1"/>
    <xf numFmtId="4" fontId="25" fillId="0" borderId="6" xfId="0" applyNumberFormat="1" applyFont="1" applyBorder="1"/>
    <xf numFmtId="0" fontId="23" fillId="2" borderId="4" xfId="0" applyFont="1" applyFill="1" applyBorder="1"/>
    <xf numFmtId="0" fontId="9" fillId="2" borderId="4" xfId="0" applyFont="1" applyFill="1" applyBorder="1" applyAlignment="1">
      <alignment wrapText="1"/>
    </xf>
    <xf numFmtId="0" fontId="9" fillId="0" borderId="4" xfId="0" applyFont="1" applyBorder="1" applyAlignment="1">
      <alignment wrapText="1"/>
    </xf>
    <xf numFmtId="4" fontId="25" fillId="0" borderId="4" xfId="0" applyNumberFormat="1" applyFont="1" applyBorder="1" applyAlignment="1">
      <alignment wrapText="1"/>
    </xf>
    <xf numFmtId="4" fontId="9" fillId="0" borderId="6" xfId="0" applyNumberFormat="1" applyFont="1" applyBorder="1" applyAlignment="1">
      <alignment horizontal="right"/>
    </xf>
    <xf numFmtId="4" fontId="9" fillId="0" borderId="6" xfId="0" applyNumberFormat="1" applyFont="1" applyBorder="1"/>
    <xf numFmtId="0" fontId="1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3" fillId="0" borderId="1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8" fillId="0" borderId="3" xfId="0" applyFont="1" applyBorder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0" fillId="0" borderId="0" xfId="0" applyAlignment="1"/>
    <xf numFmtId="0" fontId="15" fillId="0" borderId="2" xfId="0" applyFont="1" applyBorder="1" applyAlignment="1"/>
    <xf numFmtId="0" fontId="15" fillId="0" borderId="3" xfId="0" applyFont="1" applyBorder="1" applyAlignment="1"/>
    <xf numFmtId="0" fontId="10" fillId="0" borderId="1" xfId="0" applyFont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V217"/>
  <sheetViews>
    <sheetView tabSelected="1" topLeftCell="C1" zoomScale="58" zoomScaleNormal="58" workbookViewId="0">
      <selection activeCell="E3" sqref="E3:H3"/>
    </sheetView>
  </sheetViews>
  <sheetFormatPr defaultRowHeight="15" x14ac:dyDescent="0.25"/>
  <cols>
    <col min="1" max="1" width="4" customWidth="1"/>
    <col min="2" max="2" width="7" customWidth="1"/>
    <col min="3" max="3" width="52.140625" customWidth="1"/>
    <col min="4" max="4" width="16.28515625" customWidth="1"/>
    <col min="5" max="5" width="10.7109375" customWidth="1"/>
    <col min="6" max="6" width="11.7109375" customWidth="1"/>
    <col min="7" max="7" width="14.28515625" customWidth="1"/>
    <col min="8" max="8" width="12.28515625" customWidth="1"/>
    <col min="9" max="9" width="0.28515625" customWidth="1"/>
    <col min="10" max="11" width="13.7109375" hidden="1" customWidth="1"/>
    <col min="12" max="12" width="17.42578125" hidden="1" customWidth="1"/>
    <col min="13" max="13" width="25.42578125" hidden="1" customWidth="1"/>
    <col min="14" max="14" width="13.7109375" hidden="1" customWidth="1"/>
    <col min="15" max="19" width="12.42578125" hidden="1" customWidth="1"/>
    <col min="20" max="20" width="16.28515625" hidden="1" customWidth="1"/>
    <col min="21" max="21" width="9.28515625" hidden="1" customWidth="1"/>
  </cols>
  <sheetData>
    <row r="1" spans="2:21" ht="26.45" customHeight="1" x14ac:dyDescent="0.25">
      <c r="B1" s="8"/>
      <c r="C1" s="8"/>
      <c r="D1" s="13"/>
      <c r="E1" s="124" t="s">
        <v>39</v>
      </c>
      <c r="F1" s="124"/>
      <c r="G1" s="124"/>
      <c r="H1" s="125"/>
    </row>
    <row r="2" spans="2:21" ht="27.6" customHeight="1" x14ac:dyDescent="0.25">
      <c r="B2" s="8"/>
      <c r="C2" s="8"/>
      <c r="D2" s="14"/>
      <c r="E2" s="124"/>
      <c r="F2" s="124"/>
      <c r="G2" s="124"/>
      <c r="H2" s="125"/>
    </row>
    <row r="3" spans="2:21" ht="34.15" customHeight="1" x14ac:dyDescent="0.25">
      <c r="B3" s="8"/>
      <c r="C3" s="8"/>
      <c r="D3" s="15"/>
      <c r="E3" s="126" t="s">
        <v>343</v>
      </c>
      <c r="F3" s="127"/>
      <c r="G3" s="127"/>
      <c r="H3" s="127"/>
    </row>
    <row r="4" spans="2:21" ht="37.15" customHeight="1" x14ac:dyDescent="0.25">
      <c r="B4" s="134" t="s">
        <v>35</v>
      </c>
      <c r="C4" s="134"/>
      <c r="D4" s="134"/>
      <c r="E4" s="134"/>
      <c r="F4" s="134"/>
      <c r="G4" s="134"/>
      <c r="H4" s="135"/>
    </row>
    <row r="5" spans="2:21" ht="30" customHeight="1" x14ac:dyDescent="0.25">
      <c r="B5" s="11"/>
      <c r="C5" s="11"/>
      <c r="D5" s="11"/>
      <c r="E5" s="11"/>
      <c r="F5" s="11"/>
      <c r="G5" s="11"/>
      <c r="H5" s="16" t="s">
        <v>43</v>
      </c>
    </row>
    <row r="6" spans="2:21" ht="55.5" customHeight="1" x14ac:dyDescent="0.25">
      <c r="B6" s="28" t="s">
        <v>1</v>
      </c>
      <c r="C6" s="29" t="s">
        <v>2</v>
      </c>
      <c r="D6" s="29" t="s">
        <v>5</v>
      </c>
      <c r="E6" s="29" t="s">
        <v>36</v>
      </c>
      <c r="F6" s="29" t="s">
        <v>4</v>
      </c>
      <c r="G6" s="29" t="s">
        <v>37</v>
      </c>
      <c r="H6" s="29" t="s">
        <v>38</v>
      </c>
      <c r="I6" s="144" t="s">
        <v>33</v>
      </c>
      <c r="J6" s="144" t="s">
        <v>34</v>
      </c>
      <c r="K6" s="144" t="s">
        <v>17</v>
      </c>
      <c r="L6" s="144" t="s">
        <v>54</v>
      </c>
      <c r="M6" s="144" t="s">
        <v>55</v>
      </c>
      <c r="N6" s="144" t="s">
        <v>3</v>
      </c>
      <c r="O6" s="144" t="s">
        <v>18</v>
      </c>
      <c r="P6" s="144" t="s">
        <v>105</v>
      </c>
      <c r="Q6" s="144" t="s">
        <v>106</v>
      </c>
      <c r="R6" s="144" t="s">
        <v>107</v>
      </c>
      <c r="S6" s="144" t="s">
        <v>108</v>
      </c>
      <c r="T6" s="20" t="s">
        <v>53</v>
      </c>
      <c r="U6" s="20" t="s">
        <v>0</v>
      </c>
    </row>
    <row r="7" spans="2:21" ht="15" customHeight="1" x14ac:dyDescent="0.25">
      <c r="B7" s="9" t="s">
        <v>40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"/>
    </row>
    <row r="8" spans="2:21" ht="15" customHeight="1" x14ac:dyDescent="0.25">
      <c r="B8" s="9"/>
      <c r="C8" s="138" t="s">
        <v>41</v>
      </c>
      <c r="D8" s="139"/>
      <c r="E8" s="139"/>
      <c r="F8" s="139"/>
      <c r="G8" s="139"/>
      <c r="H8" s="140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"/>
    </row>
    <row r="9" spans="2:21" ht="15" customHeight="1" x14ac:dyDescent="0.25">
      <c r="B9" s="141" t="s">
        <v>42</v>
      </c>
      <c r="C9" s="142"/>
      <c r="D9" s="142"/>
      <c r="E9" s="142"/>
      <c r="F9" s="142"/>
      <c r="G9" s="142"/>
      <c r="H9" s="143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"/>
    </row>
    <row r="10" spans="2:21" ht="57.6" customHeight="1" x14ac:dyDescent="0.25">
      <c r="B10" s="31">
        <v>1</v>
      </c>
      <c r="C10" s="117" t="s">
        <v>8</v>
      </c>
      <c r="D10" s="33">
        <f>SUM(E10:H10)</f>
        <v>113.72929999999999</v>
      </c>
      <c r="E10" s="34"/>
      <c r="F10" s="35"/>
      <c r="G10" s="34">
        <v>113.72929999999999</v>
      </c>
      <c r="H10" s="35"/>
      <c r="I10" s="3">
        <v>195.00700000000001</v>
      </c>
      <c r="J10" s="3">
        <v>195.00700000000001</v>
      </c>
      <c r="K10" s="3">
        <v>113.72929999999999</v>
      </c>
      <c r="L10" s="67" t="s">
        <v>124</v>
      </c>
      <c r="M10" s="73" t="s">
        <v>222</v>
      </c>
      <c r="N10" s="88">
        <v>43914</v>
      </c>
      <c r="O10" s="66">
        <f t="shared" ref="O10:O17" si="0">J10-K10</f>
        <v>81.27770000000001</v>
      </c>
      <c r="P10" s="7"/>
      <c r="Q10" s="1"/>
      <c r="R10" s="1"/>
      <c r="S10" s="1"/>
      <c r="T10" s="1"/>
      <c r="U10">
        <v>27001</v>
      </c>
    </row>
    <row r="11" spans="2:21" ht="47.25" x14ac:dyDescent="0.25">
      <c r="B11" s="31">
        <v>2</v>
      </c>
      <c r="C11" s="117" t="s">
        <v>9</v>
      </c>
      <c r="D11" s="33">
        <f t="shared" ref="D11:D77" si="1">SUM(E11:H11)</f>
        <v>1098.67264</v>
      </c>
      <c r="E11" s="34"/>
      <c r="F11" s="35"/>
      <c r="G11" s="34">
        <v>1098.67264</v>
      </c>
      <c r="H11" s="35"/>
      <c r="I11" s="3">
        <v>1716.6759999999999</v>
      </c>
      <c r="J11" s="3">
        <v>1716.6759999999999</v>
      </c>
      <c r="K11" s="3">
        <v>1098.67264</v>
      </c>
      <c r="L11" s="3" t="s">
        <v>101</v>
      </c>
      <c r="M11" s="73" t="s">
        <v>240</v>
      </c>
      <c r="N11" s="88">
        <v>43929</v>
      </c>
      <c r="O11" s="66">
        <f t="shared" si="0"/>
        <v>618.00335999999993</v>
      </c>
      <c r="P11" s="68"/>
      <c r="Q11" s="66"/>
      <c r="R11" s="66"/>
      <c r="S11" s="66"/>
      <c r="T11" s="1"/>
      <c r="U11">
        <v>26001</v>
      </c>
    </row>
    <row r="12" spans="2:21" ht="63" x14ac:dyDescent="0.25">
      <c r="B12" s="31">
        <v>3</v>
      </c>
      <c r="C12" s="117" t="s">
        <v>10</v>
      </c>
      <c r="D12" s="33">
        <f t="shared" si="1"/>
        <v>1019.376</v>
      </c>
      <c r="E12" s="34"/>
      <c r="F12" s="35"/>
      <c r="G12" s="34">
        <v>1019.376</v>
      </c>
      <c r="H12" s="35"/>
      <c r="I12" s="3">
        <v>1019.376</v>
      </c>
      <c r="J12" s="3">
        <v>1019.376</v>
      </c>
      <c r="K12" s="3">
        <v>1019.376</v>
      </c>
      <c r="L12" s="67" t="s">
        <v>133</v>
      </c>
      <c r="M12" s="1" t="s">
        <v>134</v>
      </c>
      <c r="N12" s="1"/>
      <c r="O12" s="66">
        <f t="shared" si="0"/>
        <v>0</v>
      </c>
      <c r="P12" s="68"/>
      <c r="Q12" s="66"/>
      <c r="R12" s="66"/>
      <c r="S12" s="66"/>
      <c r="T12" s="52"/>
      <c r="U12">
        <v>24002</v>
      </c>
    </row>
    <row r="13" spans="2:21" ht="63" x14ac:dyDescent="0.25">
      <c r="B13" s="31">
        <v>4</v>
      </c>
      <c r="C13" s="117" t="s">
        <v>11</v>
      </c>
      <c r="D13" s="33">
        <f t="shared" si="1"/>
        <v>1313.58168</v>
      </c>
      <c r="E13" s="34"/>
      <c r="F13" s="35"/>
      <c r="G13" s="34">
        <v>1313.58168</v>
      </c>
      <c r="H13" s="35"/>
      <c r="I13" s="3">
        <v>2264.7959999999998</v>
      </c>
      <c r="J13" s="3">
        <v>2264.7959999999998</v>
      </c>
      <c r="K13" s="3">
        <v>1313.58168</v>
      </c>
      <c r="L13" s="67" t="s">
        <v>104</v>
      </c>
      <c r="M13" s="73" t="s">
        <v>246</v>
      </c>
      <c r="N13" s="88">
        <v>43917</v>
      </c>
      <c r="O13" s="66">
        <f t="shared" si="0"/>
        <v>951.21431999999982</v>
      </c>
      <c r="P13" s="68"/>
      <c r="Q13" s="66"/>
      <c r="R13" s="66"/>
      <c r="S13" s="66"/>
      <c r="T13" s="1"/>
      <c r="U13">
        <v>23001</v>
      </c>
    </row>
    <row r="14" spans="2:21" ht="47.25" x14ac:dyDescent="0.25">
      <c r="B14" s="31">
        <v>5</v>
      </c>
      <c r="C14" s="117" t="s">
        <v>13</v>
      </c>
      <c r="D14" s="33">
        <f t="shared" si="1"/>
        <v>740.99519999999995</v>
      </c>
      <c r="E14" s="34"/>
      <c r="F14" s="35"/>
      <c r="G14" s="34">
        <v>740.99519999999995</v>
      </c>
      <c r="H14" s="35"/>
      <c r="I14" s="3">
        <v>1029.1600000000001</v>
      </c>
      <c r="J14" s="3">
        <v>1029.1600000000001</v>
      </c>
      <c r="K14" s="3">
        <v>740.99519999999995</v>
      </c>
      <c r="L14" s="67" t="s">
        <v>99</v>
      </c>
      <c r="M14" s="73" t="s">
        <v>247</v>
      </c>
      <c r="N14" s="88">
        <v>43931</v>
      </c>
      <c r="O14" s="66">
        <f t="shared" si="0"/>
        <v>288.16480000000013</v>
      </c>
      <c r="P14" s="68"/>
      <c r="Q14" s="66"/>
      <c r="R14" s="66"/>
      <c r="S14" s="66"/>
      <c r="T14" s="1"/>
      <c r="U14">
        <v>21001</v>
      </c>
    </row>
    <row r="15" spans="2:21" ht="80.45" customHeight="1" x14ac:dyDescent="0.25">
      <c r="B15" s="31">
        <v>6</v>
      </c>
      <c r="C15" s="117" t="s">
        <v>14</v>
      </c>
      <c r="D15" s="33">
        <f t="shared" si="1"/>
        <v>15668.489579999999</v>
      </c>
      <c r="E15" s="34"/>
      <c r="F15" s="35"/>
      <c r="G15" s="34">
        <v>15668.489579999999</v>
      </c>
      <c r="H15" s="35"/>
      <c r="I15" s="3">
        <v>17704.508000000002</v>
      </c>
      <c r="J15" s="3">
        <v>17704.508000000002</v>
      </c>
      <c r="K15" s="3">
        <v>15668.489579999999</v>
      </c>
      <c r="L15" s="67" t="s">
        <v>102</v>
      </c>
      <c r="M15" s="1" t="s">
        <v>103</v>
      </c>
      <c r="N15" s="1"/>
      <c r="O15" s="66">
        <f t="shared" si="0"/>
        <v>2036.0184200000022</v>
      </c>
      <c r="P15" s="68"/>
      <c r="Q15" s="66"/>
      <c r="R15" s="66"/>
      <c r="S15" s="66"/>
      <c r="T15" s="1"/>
      <c r="U15">
        <v>20001</v>
      </c>
    </row>
    <row r="16" spans="2:21" ht="47.25" x14ac:dyDescent="0.25">
      <c r="B16" s="31">
        <v>7</v>
      </c>
      <c r="C16" s="117" t="s">
        <v>15</v>
      </c>
      <c r="D16" s="33">
        <f t="shared" si="1"/>
        <v>452.20175999999998</v>
      </c>
      <c r="E16" s="34"/>
      <c r="F16" s="35"/>
      <c r="G16" s="34">
        <v>452.20175999999998</v>
      </c>
      <c r="H16" s="35"/>
      <c r="I16" s="3">
        <v>628.05799999999999</v>
      </c>
      <c r="J16" s="3">
        <v>628.05799999999999</v>
      </c>
      <c r="K16" s="3">
        <v>452.20175999999998</v>
      </c>
      <c r="L16" s="3" t="s">
        <v>101</v>
      </c>
      <c r="M16" s="73" t="s">
        <v>241</v>
      </c>
      <c r="N16" s="88">
        <v>43914</v>
      </c>
      <c r="O16" s="66">
        <f t="shared" si="0"/>
        <v>175.85624000000001</v>
      </c>
      <c r="P16" s="68"/>
      <c r="Q16" s="66"/>
      <c r="R16" s="66"/>
      <c r="S16" s="66"/>
      <c r="T16" s="1"/>
      <c r="U16">
        <v>19001</v>
      </c>
    </row>
    <row r="17" spans="1:21" ht="47.25" x14ac:dyDescent="0.25">
      <c r="B17" s="31">
        <v>8</v>
      </c>
      <c r="C17" s="117" t="s">
        <v>16</v>
      </c>
      <c r="D17" s="33">
        <f t="shared" si="1"/>
        <v>340.97570000000002</v>
      </c>
      <c r="E17" s="34"/>
      <c r="F17" s="35"/>
      <c r="G17" s="34">
        <v>340.97570000000002</v>
      </c>
      <c r="H17" s="35"/>
      <c r="I17" s="3">
        <v>524.57799999999997</v>
      </c>
      <c r="J17" s="3">
        <v>524.57799999999997</v>
      </c>
      <c r="K17" s="3">
        <v>340.97570000000002</v>
      </c>
      <c r="L17" s="67" t="s">
        <v>100</v>
      </c>
      <c r="M17" s="73" t="s">
        <v>242</v>
      </c>
      <c r="N17" s="88">
        <v>43904</v>
      </c>
      <c r="O17" s="66">
        <f t="shared" si="0"/>
        <v>183.60229999999996</v>
      </c>
      <c r="P17" s="68"/>
      <c r="Q17" s="66"/>
      <c r="R17" s="66"/>
      <c r="S17" s="66"/>
      <c r="T17" s="1"/>
      <c r="U17">
        <v>18001</v>
      </c>
    </row>
    <row r="18" spans="1:21" ht="63" x14ac:dyDescent="0.25">
      <c r="B18" s="31">
        <v>9</v>
      </c>
      <c r="C18" s="117" t="s">
        <v>19</v>
      </c>
      <c r="D18" s="33">
        <f t="shared" si="1"/>
        <v>37.247999999999998</v>
      </c>
      <c r="E18" s="36"/>
      <c r="F18" s="35"/>
      <c r="G18" s="34">
        <v>37.247999999999998</v>
      </c>
      <c r="H18" s="35"/>
      <c r="I18" s="3">
        <v>37.247999999999998</v>
      </c>
      <c r="J18" s="1"/>
      <c r="K18" s="1"/>
      <c r="L18" s="1"/>
      <c r="M18" s="1"/>
      <c r="N18" s="1"/>
      <c r="O18" s="1"/>
      <c r="P18" s="7"/>
      <c r="Q18" s="1"/>
      <c r="R18" s="1"/>
      <c r="S18" s="1"/>
      <c r="T18" s="50" t="s">
        <v>111</v>
      </c>
      <c r="U18">
        <v>31001</v>
      </c>
    </row>
    <row r="19" spans="1:21" ht="47.25" x14ac:dyDescent="0.25">
      <c r="B19" s="31">
        <v>10</v>
      </c>
      <c r="C19" s="117" t="s">
        <v>20</v>
      </c>
      <c r="D19" s="33">
        <f t="shared" si="1"/>
        <v>63.744</v>
      </c>
      <c r="E19" s="36"/>
      <c r="F19" s="35"/>
      <c r="G19" s="34">
        <v>63.744</v>
      </c>
      <c r="H19" s="35"/>
      <c r="I19" s="3">
        <v>63.744</v>
      </c>
      <c r="J19" s="1"/>
      <c r="K19" s="1"/>
      <c r="L19" s="1"/>
      <c r="M19" s="1"/>
      <c r="N19" s="1"/>
      <c r="O19" s="1"/>
      <c r="P19" s="7"/>
      <c r="Q19" s="1"/>
      <c r="R19" s="1"/>
      <c r="S19" s="1"/>
      <c r="T19" s="50" t="s">
        <v>111</v>
      </c>
      <c r="U19">
        <v>32001</v>
      </c>
    </row>
    <row r="20" spans="1:21" ht="47.25" x14ac:dyDescent="0.25">
      <c r="B20" s="31">
        <v>11</v>
      </c>
      <c r="C20" s="117" t="s">
        <v>24</v>
      </c>
      <c r="D20" s="33">
        <f t="shared" si="1"/>
        <v>410</v>
      </c>
      <c r="E20" s="36"/>
      <c r="F20" s="35"/>
      <c r="G20" s="34">
        <v>410</v>
      </c>
      <c r="H20" s="35"/>
      <c r="I20" s="3">
        <v>577.52800000000002</v>
      </c>
      <c r="J20" s="1">
        <v>577.52800000000002</v>
      </c>
      <c r="K20" s="72">
        <v>410</v>
      </c>
      <c r="L20" s="73" t="s">
        <v>135</v>
      </c>
      <c r="M20" s="73" t="s">
        <v>217</v>
      </c>
      <c r="N20" s="88">
        <v>43919</v>
      </c>
      <c r="O20" s="1">
        <f>J20-K20</f>
        <v>167.52800000000002</v>
      </c>
      <c r="P20" s="7"/>
      <c r="Q20" s="1"/>
      <c r="R20" s="1"/>
      <c r="S20" s="1"/>
      <c r="T20" s="50"/>
      <c r="U20">
        <v>38001</v>
      </c>
    </row>
    <row r="21" spans="1:21" ht="63" x14ac:dyDescent="0.25">
      <c r="B21" s="31">
        <v>12</v>
      </c>
      <c r="C21" s="117" t="s">
        <v>25</v>
      </c>
      <c r="D21" s="33">
        <f t="shared" si="1"/>
        <v>356.79804000000001</v>
      </c>
      <c r="E21" s="36"/>
      <c r="F21" s="35"/>
      <c r="G21" s="34">
        <v>356.79804000000001</v>
      </c>
      <c r="H21" s="35"/>
      <c r="I21" s="3">
        <v>358.59100000000001</v>
      </c>
      <c r="J21" s="1">
        <v>358.59100000000001</v>
      </c>
      <c r="K21" s="1">
        <v>356.79804000000001</v>
      </c>
      <c r="L21" s="1" t="s">
        <v>126</v>
      </c>
      <c r="M21" s="73" t="s">
        <v>205</v>
      </c>
      <c r="N21" s="88">
        <v>43922</v>
      </c>
      <c r="O21" s="1">
        <f>J21-K21</f>
        <v>1.7929599999999937</v>
      </c>
      <c r="P21" s="7"/>
      <c r="Q21" s="1"/>
      <c r="R21" s="1"/>
      <c r="S21" s="1"/>
      <c r="T21" s="50"/>
      <c r="U21">
        <v>39001</v>
      </c>
    </row>
    <row r="22" spans="1:21" ht="50.45" customHeight="1" x14ac:dyDescent="0.25">
      <c r="A22" s="2"/>
      <c r="B22" s="31">
        <v>13</v>
      </c>
      <c r="C22" s="117" t="s">
        <v>64</v>
      </c>
      <c r="D22" s="33">
        <f t="shared" si="1"/>
        <v>1242.77387</v>
      </c>
      <c r="E22" s="36"/>
      <c r="F22" s="34"/>
      <c r="G22" s="34">
        <v>1242.77387</v>
      </c>
      <c r="H22" s="35"/>
      <c r="I22" s="3">
        <v>1882.991</v>
      </c>
      <c r="J22" s="3">
        <v>1882.991</v>
      </c>
      <c r="K22" s="1">
        <v>1242.77387</v>
      </c>
      <c r="L22" s="1" t="s">
        <v>98</v>
      </c>
      <c r="M22" s="73" t="s">
        <v>199</v>
      </c>
      <c r="N22" s="88">
        <v>43929</v>
      </c>
      <c r="O22" s="1">
        <f t="shared" ref="O22" si="2">J22-K22</f>
        <v>640.21713</v>
      </c>
      <c r="P22" s="7"/>
      <c r="Q22" s="1"/>
      <c r="R22" s="1"/>
      <c r="S22" s="1"/>
      <c r="T22" s="50"/>
      <c r="U22">
        <v>55001</v>
      </c>
    </row>
    <row r="23" spans="1:21" ht="64.150000000000006" customHeight="1" x14ac:dyDescent="0.25">
      <c r="A23" s="2"/>
      <c r="B23" s="31">
        <v>14</v>
      </c>
      <c r="C23" s="117" t="s">
        <v>66</v>
      </c>
      <c r="D23" s="33">
        <f t="shared" si="1"/>
        <v>684.88648000000001</v>
      </c>
      <c r="E23" s="36"/>
      <c r="F23" s="34"/>
      <c r="G23" s="34">
        <v>684.88648000000001</v>
      </c>
      <c r="H23" s="35"/>
      <c r="I23" s="3">
        <v>1007.186</v>
      </c>
      <c r="J23" s="3">
        <v>1007.186</v>
      </c>
      <c r="K23" s="1">
        <v>684.88648000000001</v>
      </c>
      <c r="L23" s="1" t="s">
        <v>126</v>
      </c>
      <c r="M23" s="73" t="s">
        <v>212</v>
      </c>
      <c r="N23" s="88">
        <v>43929</v>
      </c>
      <c r="O23" s="1">
        <f t="shared" ref="O23:O26" si="3">J23-K23</f>
        <v>322.29952000000003</v>
      </c>
      <c r="P23" s="7"/>
      <c r="Q23" s="1"/>
      <c r="R23" s="1"/>
      <c r="S23" s="1"/>
      <c r="T23" s="50"/>
      <c r="U23">
        <v>52001</v>
      </c>
    </row>
    <row r="24" spans="1:21" ht="69.599999999999994" customHeight="1" x14ac:dyDescent="0.25">
      <c r="A24" s="2"/>
      <c r="B24" s="31">
        <v>15</v>
      </c>
      <c r="C24" s="117" t="s">
        <v>67</v>
      </c>
      <c r="D24" s="33">
        <f t="shared" si="1"/>
        <v>650.59541999999999</v>
      </c>
      <c r="E24" s="36"/>
      <c r="F24" s="34"/>
      <c r="G24" s="34">
        <v>650.59541999999999</v>
      </c>
      <c r="H24" s="35"/>
      <c r="I24" s="3">
        <v>985.75099999999998</v>
      </c>
      <c r="J24" s="3">
        <v>985.75099999999998</v>
      </c>
      <c r="K24" s="1">
        <v>650.59541999999999</v>
      </c>
      <c r="L24" s="1" t="s">
        <v>126</v>
      </c>
      <c r="M24" s="73" t="s">
        <v>206</v>
      </c>
      <c r="N24" s="88">
        <v>43929</v>
      </c>
      <c r="O24" s="1">
        <f t="shared" si="3"/>
        <v>335.15557999999999</v>
      </c>
      <c r="P24" s="7"/>
      <c r="Q24" s="1"/>
      <c r="R24" s="1"/>
      <c r="S24" s="1"/>
      <c r="T24" s="50"/>
      <c r="U24">
        <v>51001</v>
      </c>
    </row>
    <row r="25" spans="1:21" ht="46.9" customHeight="1" x14ac:dyDescent="0.25">
      <c r="A25" s="2"/>
      <c r="B25" s="31">
        <v>16</v>
      </c>
      <c r="C25" s="117" t="s">
        <v>68</v>
      </c>
      <c r="D25" s="33">
        <f t="shared" si="1"/>
        <v>168.49162000000001</v>
      </c>
      <c r="E25" s="36"/>
      <c r="F25" s="34"/>
      <c r="G25" s="34">
        <v>168.49162000000001</v>
      </c>
      <c r="H25" s="35"/>
      <c r="I25" s="3">
        <v>176.46799999999999</v>
      </c>
      <c r="J25" s="3">
        <v>176.46799999999999</v>
      </c>
      <c r="K25" s="1">
        <v>168.49162000000001</v>
      </c>
      <c r="L25" s="1" t="s">
        <v>100</v>
      </c>
      <c r="M25" s="73" t="s">
        <v>211</v>
      </c>
      <c r="N25" s="88">
        <v>43939</v>
      </c>
      <c r="O25" s="1">
        <f t="shared" si="3"/>
        <v>7.9763799999999776</v>
      </c>
      <c r="P25" s="7"/>
      <c r="Q25" s="1"/>
      <c r="R25" s="1"/>
      <c r="S25" s="1"/>
      <c r="T25" s="50"/>
      <c r="U25">
        <v>50001</v>
      </c>
    </row>
    <row r="26" spans="1:21" ht="112.9" customHeight="1" x14ac:dyDescent="0.25">
      <c r="A26" s="2"/>
      <c r="B26" s="31">
        <v>17</v>
      </c>
      <c r="C26" s="117" t="s">
        <v>74</v>
      </c>
      <c r="D26" s="33">
        <f t="shared" si="1"/>
        <v>340.32329600000003</v>
      </c>
      <c r="E26" s="36"/>
      <c r="F26" s="34"/>
      <c r="G26" s="34">
        <v>340.32329600000003</v>
      </c>
      <c r="H26" s="35"/>
      <c r="I26" s="3">
        <v>533.40666999999996</v>
      </c>
      <c r="J26" s="3">
        <v>533.40666999999996</v>
      </c>
      <c r="K26" s="99">
        <v>340.32329600000003</v>
      </c>
      <c r="L26" s="99" t="s">
        <v>243</v>
      </c>
      <c r="M26" s="99" t="s">
        <v>261</v>
      </c>
      <c r="N26" s="99"/>
      <c r="O26" s="99">
        <f t="shared" si="3"/>
        <v>193.08337399999994</v>
      </c>
      <c r="P26" s="7"/>
      <c r="Q26" s="1"/>
      <c r="R26" s="1"/>
      <c r="S26" s="1"/>
      <c r="T26" s="50">
        <v>43903</v>
      </c>
      <c r="U26">
        <v>63001</v>
      </c>
    </row>
    <row r="27" spans="1:21" ht="60.6" customHeight="1" x14ac:dyDescent="0.25">
      <c r="A27" s="2"/>
      <c r="B27" s="31">
        <v>18</v>
      </c>
      <c r="C27" s="117" t="s">
        <v>80</v>
      </c>
      <c r="D27" s="33">
        <f t="shared" si="1"/>
        <v>299</v>
      </c>
      <c r="E27" s="36"/>
      <c r="F27" s="34"/>
      <c r="G27" s="34">
        <v>299</v>
      </c>
      <c r="H27" s="35"/>
      <c r="I27" s="3"/>
      <c r="J27" s="1"/>
      <c r="K27" s="1"/>
      <c r="L27" s="1" t="s">
        <v>131</v>
      </c>
      <c r="M27" s="1" t="s">
        <v>82</v>
      </c>
      <c r="N27" s="1"/>
      <c r="O27" s="1"/>
      <c r="P27" s="7">
        <f t="shared" ref="P27:P28" si="4">SUM(Q27:S27)</f>
        <v>299</v>
      </c>
      <c r="Q27" s="1">
        <v>299</v>
      </c>
      <c r="R27" s="1"/>
      <c r="S27" s="1"/>
      <c r="T27" s="50"/>
      <c r="U27" t="s">
        <v>81</v>
      </c>
    </row>
    <row r="28" spans="1:21" ht="60.6" customHeight="1" x14ac:dyDescent="0.25">
      <c r="A28" s="2"/>
      <c r="B28" s="31">
        <v>19</v>
      </c>
      <c r="C28" s="117" t="s">
        <v>83</v>
      </c>
      <c r="D28" s="33">
        <f t="shared" si="1"/>
        <v>41.201999999999998</v>
      </c>
      <c r="E28" s="36"/>
      <c r="F28" s="34"/>
      <c r="G28" s="34">
        <v>41.201999999999998</v>
      </c>
      <c r="H28" s="35"/>
      <c r="I28" s="3"/>
      <c r="J28" s="1"/>
      <c r="K28" s="1"/>
      <c r="L28" s="1" t="s">
        <v>126</v>
      </c>
      <c r="M28" s="1" t="s">
        <v>85</v>
      </c>
      <c r="N28" s="1"/>
      <c r="O28" s="1"/>
      <c r="P28" s="7">
        <f t="shared" si="4"/>
        <v>41.201999999999998</v>
      </c>
      <c r="Q28" s="1">
        <v>41.201999999999998</v>
      </c>
      <c r="R28" s="1"/>
      <c r="S28" s="1"/>
      <c r="T28" s="50"/>
      <c r="U28" t="s">
        <v>81</v>
      </c>
    </row>
    <row r="29" spans="1:21" ht="33" customHeight="1" x14ac:dyDescent="0.25">
      <c r="A29" s="2"/>
      <c r="B29" s="31">
        <v>20</v>
      </c>
      <c r="C29" s="117" t="s">
        <v>96</v>
      </c>
      <c r="D29" s="33">
        <f t="shared" si="1"/>
        <v>284.89999999999998</v>
      </c>
      <c r="E29" s="36"/>
      <c r="F29" s="34"/>
      <c r="G29" s="34">
        <v>284.89999999999998</v>
      </c>
      <c r="H29" s="35"/>
      <c r="I29" s="3"/>
      <c r="J29" s="1"/>
      <c r="K29" s="1"/>
      <c r="L29" s="1" t="s">
        <v>131</v>
      </c>
      <c r="M29" s="1" t="s">
        <v>154</v>
      </c>
      <c r="N29" s="1"/>
      <c r="O29" s="1"/>
      <c r="P29" s="7">
        <f>SUM(Q29:S29)</f>
        <v>284.89999999999998</v>
      </c>
      <c r="Q29" s="1">
        <v>284.89999999999998</v>
      </c>
      <c r="R29" s="1"/>
      <c r="S29" s="1"/>
      <c r="T29" s="50"/>
      <c r="U29" t="s">
        <v>81</v>
      </c>
    </row>
    <row r="30" spans="1:21" ht="57" customHeight="1" x14ac:dyDescent="0.25">
      <c r="A30" s="2"/>
      <c r="B30" s="31">
        <v>21</v>
      </c>
      <c r="C30" s="117" t="s">
        <v>129</v>
      </c>
      <c r="D30" s="33">
        <f t="shared" si="1"/>
        <v>500</v>
      </c>
      <c r="E30" s="36"/>
      <c r="F30" s="34"/>
      <c r="G30" s="34">
        <v>500</v>
      </c>
      <c r="H30" s="35"/>
      <c r="I30" s="3"/>
      <c r="J30" s="1"/>
      <c r="K30" s="1"/>
      <c r="L30" s="1"/>
      <c r="M30" s="1" t="s">
        <v>130</v>
      </c>
      <c r="N30" s="1"/>
      <c r="O30" s="1"/>
      <c r="P30" s="7">
        <f>SUM(Q30:S30)</f>
        <v>50.132989999999999</v>
      </c>
      <c r="Q30" s="1">
        <f>10+40.13299</f>
        <v>50.132989999999999</v>
      </c>
      <c r="R30" s="1"/>
      <c r="S30" s="1"/>
      <c r="T30" s="50"/>
    </row>
    <row r="31" spans="1:21" ht="46.9" customHeight="1" x14ac:dyDescent="0.25">
      <c r="A31" s="2"/>
      <c r="B31" s="31">
        <v>22</v>
      </c>
      <c r="C31" s="116" t="s">
        <v>287</v>
      </c>
      <c r="D31" s="33">
        <f t="shared" si="1"/>
        <v>491.32799999999997</v>
      </c>
      <c r="E31" s="51"/>
      <c r="F31" s="46"/>
      <c r="G31" s="34">
        <v>491.32799999999997</v>
      </c>
      <c r="H31" s="47"/>
      <c r="I31" s="3">
        <v>491.32799999999997</v>
      </c>
      <c r="J31" s="1"/>
      <c r="K31" s="1"/>
      <c r="L31" s="1"/>
      <c r="M31" s="1"/>
      <c r="N31" s="1"/>
      <c r="O31" s="1"/>
      <c r="P31" s="7"/>
      <c r="Q31" s="1"/>
      <c r="R31" s="1"/>
      <c r="S31" s="1"/>
      <c r="T31" s="50">
        <v>43916</v>
      </c>
      <c r="U31">
        <v>157001</v>
      </c>
    </row>
    <row r="32" spans="1:21" ht="46.9" customHeight="1" x14ac:dyDescent="0.25">
      <c r="A32" s="2"/>
      <c r="B32" s="31">
        <v>23</v>
      </c>
      <c r="C32" s="116" t="s">
        <v>112</v>
      </c>
      <c r="D32" s="33">
        <f t="shared" si="1"/>
        <v>133</v>
      </c>
      <c r="E32" s="51"/>
      <c r="F32" s="46"/>
      <c r="G32" s="34">
        <v>133</v>
      </c>
      <c r="H32" s="47"/>
      <c r="I32" s="46">
        <v>133</v>
      </c>
      <c r="J32" s="46">
        <v>133</v>
      </c>
      <c r="K32" s="99">
        <v>133</v>
      </c>
      <c r="L32" s="99" t="s">
        <v>233</v>
      </c>
      <c r="M32" s="99" t="s">
        <v>256</v>
      </c>
      <c r="N32" s="92"/>
      <c r="O32" s="100">
        <f>J32-K32</f>
        <v>0</v>
      </c>
      <c r="P32" s="7"/>
      <c r="Q32" s="1"/>
      <c r="R32" s="1"/>
      <c r="S32" s="1"/>
      <c r="T32" s="50">
        <v>43903</v>
      </c>
      <c r="U32">
        <v>89001</v>
      </c>
    </row>
    <row r="33" spans="1:21" ht="46.9" customHeight="1" x14ac:dyDescent="0.25">
      <c r="A33" s="2"/>
      <c r="B33" s="31">
        <v>24</v>
      </c>
      <c r="C33" s="116" t="s">
        <v>113</v>
      </c>
      <c r="D33" s="33">
        <f t="shared" si="1"/>
        <v>56.1</v>
      </c>
      <c r="E33" s="51"/>
      <c r="F33" s="46"/>
      <c r="G33" s="34">
        <v>56.1</v>
      </c>
      <c r="H33" s="47"/>
      <c r="I33" s="46">
        <v>56.1</v>
      </c>
      <c r="J33" s="46">
        <v>56.1</v>
      </c>
      <c r="K33" s="99">
        <v>56.1</v>
      </c>
      <c r="L33" s="99" t="s">
        <v>233</v>
      </c>
      <c r="M33" s="99" t="s">
        <v>262</v>
      </c>
      <c r="N33" s="99"/>
      <c r="O33" s="100">
        <f>J33-K33</f>
        <v>0</v>
      </c>
      <c r="P33" s="7"/>
      <c r="Q33" s="1"/>
      <c r="R33" s="1"/>
      <c r="S33" s="1"/>
      <c r="T33" s="50">
        <v>43903</v>
      </c>
      <c r="U33">
        <v>88001</v>
      </c>
    </row>
    <row r="34" spans="1:21" ht="46.9" customHeight="1" x14ac:dyDescent="0.25">
      <c r="A34" s="2"/>
      <c r="B34" s="31">
        <v>25</v>
      </c>
      <c r="C34" s="116" t="s">
        <v>175</v>
      </c>
      <c r="D34" s="33">
        <f t="shared" si="1"/>
        <v>124.375</v>
      </c>
      <c r="E34" s="51"/>
      <c r="F34" s="46"/>
      <c r="G34" s="34">
        <v>124.375</v>
      </c>
      <c r="H34" s="47"/>
      <c r="I34" s="46">
        <v>125</v>
      </c>
      <c r="J34" s="46">
        <v>125</v>
      </c>
      <c r="K34" s="1">
        <v>124.375</v>
      </c>
      <c r="L34" s="1" t="s">
        <v>295</v>
      </c>
      <c r="M34" s="1" t="s">
        <v>301</v>
      </c>
      <c r="N34" s="1"/>
      <c r="O34" s="100">
        <f>J34-K34</f>
        <v>0.625</v>
      </c>
      <c r="P34" s="7"/>
      <c r="Q34" s="1"/>
      <c r="R34" s="1"/>
      <c r="S34" s="1"/>
      <c r="T34" s="50">
        <v>43908</v>
      </c>
      <c r="U34">
        <v>87001</v>
      </c>
    </row>
    <row r="35" spans="1:21" ht="46.9" customHeight="1" x14ac:dyDescent="0.25">
      <c r="A35" s="2"/>
      <c r="B35" s="31">
        <v>26</v>
      </c>
      <c r="C35" s="116" t="s">
        <v>176</v>
      </c>
      <c r="D35" s="33">
        <f t="shared" si="1"/>
        <v>174.125</v>
      </c>
      <c r="E35" s="51"/>
      <c r="F35" s="46"/>
      <c r="G35" s="34">
        <v>174.125</v>
      </c>
      <c r="H35" s="47"/>
      <c r="I35" s="46">
        <v>175</v>
      </c>
      <c r="J35" s="46">
        <v>175</v>
      </c>
      <c r="K35" s="1">
        <v>174.125</v>
      </c>
      <c r="L35" s="1" t="s">
        <v>295</v>
      </c>
      <c r="M35" s="1" t="s">
        <v>296</v>
      </c>
      <c r="N35" s="1"/>
      <c r="O35" s="100">
        <f t="shared" ref="O35" si="5">J35-K35</f>
        <v>0.875</v>
      </c>
      <c r="P35" s="7"/>
      <c r="Q35" s="1"/>
      <c r="R35" s="1"/>
      <c r="S35" s="1"/>
      <c r="T35" s="50">
        <v>43908</v>
      </c>
      <c r="U35">
        <v>86001</v>
      </c>
    </row>
    <row r="36" spans="1:21" ht="68.45" customHeight="1" x14ac:dyDescent="0.25">
      <c r="A36" s="2"/>
      <c r="B36" s="31">
        <v>27</v>
      </c>
      <c r="C36" s="116" t="s">
        <v>121</v>
      </c>
      <c r="D36" s="33">
        <f t="shared" si="1"/>
        <v>1001.59505</v>
      </c>
      <c r="E36" s="51"/>
      <c r="F36" s="46"/>
      <c r="G36" s="34">
        <v>1001.59505</v>
      </c>
      <c r="H36" s="47"/>
      <c r="I36" s="46">
        <v>1658.3989999999999</v>
      </c>
      <c r="J36" s="46">
        <v>1658.3989999999999</v>
      </c>
      <c r="K36" s="1">
        <v>1001.59505</v>
      </c>
      <c r="L36" s="1" t="s">
        <v>233</v>
      </c>
      <c r="M36" s="1" t="s">
        <v>232</v>
      </c>
      <c r="N36" s="1"/>
      <c r="O36" s="66">
        <f>J36-K36</f>
        <v>656.80394999999987</v>
      </c>
      <c r="P36" s="7"/>
      <c r="Q36" s="1"/>
      <c r="R36" s="1"/>
      <c r="S36" s="1"/>
      <c r="T36" s="50">
        <v>43895</v>
      </c>
      <c r="U36">
        <v>76001</v>
      </c>
    </row>
    <row r="37" spans="1:21" ht="48" customHeight="1" x14ac:dyDescent="0.25">
      <c r="A37" s="2"/>
      <c r="B37" s="31">
        <v>28</v>
      </c>
      <c r="C37" s="116" t="s">
        <v>123</v>
      </c>
      <c r="D37" s="33">
        <f t="shared" si="1"/>
        <v>1499.78836</v>
      </c>
      <c r="E37" s="51"/>
      <c r="F37" s="46"/>
      <c r="G37" s="34">
        <v>1499.78836</v>
      </c>
      <c r="H37" s="47"/>
      <c r="I37" s="46">
        <v>2585.8420000000001</v>
      </c>
      <c r="J37" s="46">
        <v>2585.8420000000001</v>
      </c>
      <c r="K37" s="46">
        <v>1499.78836</v>
      </c>
      <c r="L37" s="73" t="s">
        <v>164</v>
      </c>
      <c r="M37" s="1" t="s">
        <v>165</v>
      </c>
      <c r="N37" s="1"/>
      <c r="O37" s="66">
        <f>J37-K37</f>
        <v>1086.0536400000001</v>
      </c>
      <c r="P37" s="7"/>
      <c r="Q37" s="1"/>
      <c r="R37" s="1"/>
      <c r="S37" s="1"/>
      <c r="T37" s="50"/>
      <c r="U37">
        <v>74001</v>
      </c>
    </row>
    <row r="38" spans="1:21" ht="48" customHeight="1" x14ac:dyDescent="0.25">
      <c r="A38" s="2"/>
      <c r="B38" s="31">
        <v>29</v>
      </c>
      <c r="C38" s="116" t="s">
        <v>132</v>
      </c>
      <c r="D38" s="33">
        <f t="shared" si="1"/>
        <v>65.509</v>
      </c>
      <c r="E38" s="51"/>
      <c r="F38" s="46"/>
      <c r="G38" s="34">
        <v>65.509</v>
      </c>
      <c r="H38" s="47"/>
      <c r="I38" s="46"/>
      <c r="J38" s="1"/>
      <c r="K38" s="1"/>
      <c r="L38" s="1" t="s">
        <v>126</v>
      </c>
      <c r="M38" s="73" t="s">
        <v>144</v>
      </c>
      <c r="N38" s="73"/>
      <c r="O38" s="66"/>
      <c r="P38" s="7">
        <f>SUM(Q38:S38)</f>
        <v>65.509</v>
      </c>
      <c r="Q38" s="1">
        <v>65.509</v>
      </c>
      <c r="R38" s="1"/>
      <c r="S38" s="1"/>
      <c r="T38" s="1"/>
    </row>
    <row r="39" spans="1:21" ht="48" customHeight="1" x14ac:dyDescent="0.25">
      <c r="A39" s="2"/>
      <c r="B39" s="31">
        <v>30</v>
      </c>
      <c r="C39" s="116" t="s">
        <v>140</v>
      </c>
      <c r="D39" s="33">
        <f t="shared" si="1"/>
        <v>295.05</v>
      </c>
      <c r="E39" s="51"/>
      <c r="F39" s="46"/>
      <c r="G39" s="34">
        <v>295.05</v>
      </c>
      <c r="H39" s="47"/>
      <c r="I39" s="46"/>
      <c r="J39" s="1"/>
      <c r="K39" s="1"/>
      <c r="L39" s="1" t="s">
        <v>141</v>
      </c>
      <c r="M39" s="73" t="s">
        <v>142</v>
      </c>
      <c r="N39" s="73"/>
      <c r="O39" s="66"/>
      <c r="P39" s="7">
        <f>SUM(Q39:S39)</f>
        <v>295.05</v>
      </c>
      <c r="Q39" s="1">
        <v>295.05</v>
      </c>
      <c r="R39" s="1"/>
      <c r="S39" s="1"/>
      <c r="T39" s="1"/>
    </row>
    <row r="40" spans="1:21" ht="48" customHeight="1" x14ac:dyDescent="0.25">
      <c r="A40" s="2"/>
      <c r="B40" s="31">
        <v>31</v>
      </c>
      <c r="C40" s="116" t="s">
        <v>302</v>
      </c>
      <c r="D40" s="33">
        <f t="shared" si="1"/>
        <v>68.39</v>
      </c>
      <c r="E40" s="51"/>
      <c r="F40" s="46"/>
      <c r="G40" s="34">
        <v>68.39</v>
      </c>
      <c r="H40" s="47"/>
      <c r="I40" s="46"/>
      <c r="J40" s="1"/>
      <c r="K40" s="1"/>
      <c r="L40" s="1" t="s">
        <v>126</v>
      </c>
      <c r="M40" s="73" t="s">
        <v>143</v>
      </c>
      <c r="N40" s="73"/>
      <c r="O40" s="66"/>
      <c r="P40" s="7">
        <f>SUM(Q40:S40)</f>
        <v>68.39</v>
      </c>
      <c r="Q40" s="1">
        <v>68.39</v>
      </c>
      <c r="R40" s="1"/>
      <c r="S40" s="1"/>
      <c r="T40" s="1"/>
    </row>
    <row r="41" spans="1:21" ht="72" customHeight="1" x14ac:dyDescent="0.25">
      <c r="A41" s="2"/>
      <c r="B41" s="31">
        <v>32</v>
      </c>
      <c r="C41" s="116" t="s">
        <v>148</v>
      </c>
      <c r="D41" s="33">
        <f t="shared" si="1"/>
        <v>376.82159999999999</v>
      </c>
      <c r="E41" s="51"/>
      <c r="F41" s="46"/>
      <c r="G41" s="34">
        <v>376.82159999999999</v>
      </c>
      <c r="H41" s="47"/>
      <c r="I41" s="46">
        <v>449.87599999999998</v>
      </c>
      <c r="J41" s="1">
        <v>449.87599999999998</v>
      </c>
      <c r="K41" s="1">
        <v>376.82159999999999</v>
      </c>
      <c r="L41" s="1" t="s">
        <v>99</v>
      </c>
      <c r="M41" s="73" t="s">
        <v>248</v>
      </c>
      <c r="N41" s="73"/>
      <c r="O41" s="66">
        <f t="shared" ref="O41:O43" si="6">J41-K41</f>
        <v>73.054399999999987</v>
      </c>
      <c r="P41" s="7"/>
      <c r="Q41" s="1"/>
      <c r="R41" s="1"/>
      <c r="S41" s="1"/>
      <c r="T41" s="50">
        <v>43902</v>
      </c>
      <c r="U41">
        <v>98001</v>
      </c>
    </row>
    <row r="42" spans="1:21" ht="72" customHeight="1" x14ac:dyDescent="0.25">
      <c r="A42" s="2"/>
      <c r="B42" s="31">
        <v>33</v>
      </c>
      <c r="C42" s="116" t="s">
        <v>149</v>
      </c>
      <c r="D42" s="33">
        <f t="shared" si="1"/>
        <v>951.26850000000002</v>
      </c>
      <c r="E42" s="51"/>
      <c r="F42" s="46"/>
      <c r="G42" s="34">
        <v>951.26850000000002</v>
      </c>
      <c r="H42" s="47"/>
      <c r="I42" s="46">
        <v>975.66</v>
      </c>
      <c r="J42" s="46">
        <v>975.66</v>
      </c>
      <c r="K42" s="1">
        <v>951.26850000000002</v>
      </c>
      <c r="L42" s="1" t="s">
        <v>125</v>
      </c>
      <c r="M42" s="73" t="s">
        <v>229</v>
      </c>
      <c r="N42" s="73"/>
      <c r="O42" s="66">
        <f t="shared" si="6"/>
        <v>24.391499999999951</v>
      </c>
      <c r="P42" s="7"/>
      <c r="Q42" s="1"/>
      <c r="R42" s="1"/>
      <c r="S42" s="1"/>
      <c r="T42" s="50">
        <v>43895</v>
      </c>
      <c r="U42">
        <v>96001</v>
      </c>
    </row>
    <row r="43" spans="1:21" ht="72" customHeight="1" x14ac:dyDescent="0.25">
      <c r="A43" s="2"/>
      <c r="B43" s="31">
        <v>34</v>
      </c>
      <c r="C43" s="116" t="s">
        <v>150</v>
      </c>
      <c r="D43" s="33">
        <f t="shared" si="1"/>
        <v>2999.9989999999998</v>
      </c>
      <c r="E43" s="51"/>
      <c r="F43" s="46"/>
      <c r="G43" s="34">
        <v>2999.9989999999998</v>
      </c>
      <c r="H43" s="47"/>
      <c r="I43" s="46">
        <v>4605.1909999999998</v>
      </c>
      <c r="J43" s="46">
        <v>4605.1909999999998</v>
      </c>
      <c r="K43" s="99">
        <v>2999.9989999999998</v>
      </c>
      <c r="L43" s="101" t="s">
        <v>244</v>
      </c>
      <c r="M43" s="101" t="s">
        <v>257</v>
      </c>
      <c r="N43" s="93"/>
      <c r="O43" s="100">
        <f t="shared" si="6"/>
        <v>1605.192</v>
      </c>
      <c r="P43" s="7"/>
      <c r="Q43" s="1"/>
      <c r="R43" s="1"/>
      <c r="S43" s="1"/>
      <c r="T43" s="52">
        <v>43903</v>
      </c>
      <c r="U43">
        <v>95001</v>
      </c>
    </row>
    <row r="44" spans="1:21" ht="53.45" customHeight="1" x14ac:dyDescent="0.25">
      <c r="A44" s="2"/>
      <c r="B44" s="31">
        <v>35</v>
      </c>
      <c r="C44" s="116" t="s">
        <v>169</v>
      </c>
      <c r="D44" s="33">
        <f t="shared" si="1"/>
        <v>1064.6859999999999</v>
      </c>
      <c r="E44" s="51"/>
      <c r="F44" s="46"/>
      <c r="G44" s="34">
        <v>1064.6859999999999</v>
      </c>
      <c r="H44" s="47"/>
      <c r="I44" s="46">
        <v>1064.6859999999999</v>
      </c>
      <c r="J44" s="46">
        <v>1064.6859999999999</v>
      </c>
      <c r="K44" s="1"/>
      <c r="L44" s="1"/>
      <c r="M44" s="73"/>
      <c r="N44" s="73"/>
      <c r="O44" s="1"/>
      <c r="P44" s="7"/>
      <c r="Q44" s="1"/>
      <c r="R44" s="1"/>
      <c r="S44" s="1"/>
      <c r="T44" s="52">
        <v>43900</v>
      </c>
      <c r="U44">
        <v>113001</v>
      </c>
    </row>
    <row r="45" spans="1:21" ht="72" customHeight="1" x14ac:dyDescent="0.25">
      <c r="A45" s="2"/>
      <c r="B45" s="31">
        <v>36</v>
      </c>
      <c r="C45" s="116" t="s">
        <v>170</v>
      </c>
      <c r="D45" s="33">
        <f t="shared" si="1"/>
        <v>700</v>
      </c>
      <c r="E45" s="51"/>
      <c r="F45" s="46"/>
      <c r="G45" s="34">
        <v>700</v>
      </c>
      <c r="H45" s="47"/>
      <c r="I45" s="46">
        <v>700</v>
      </c>
      <c r="J45" s="46">
        <v>700</v>
      </c>
      <c r="K45" s="1">
        <v>700</v>
      </c>
      <c r="L45" s="1" t="s">
        <v>299</v>
      </c>
      <c r="M45" s="73" t="s">
        <v>300</v>
      </c>
      <c r="N45" s="73"/>
      <c r="O45" s="66">
        <f>J45-K45</f>
        <v>0</v>
      </c>
      <c r="P45" s="7"/>
      <c r="Q45" s="1"/>
      <c r="R45" s="1"/>
      <c r="S45" s="1"/>
      <c r="T45" s="52">
        <v>43909</v>
      </c>
      <c r="U45">
        <v>109001</v>
      </c>
    </row>
    <row r="46" spans="1:21" ht="49.15" customHeight="1" x14ac:dyDescent="0.25">
      <c r="A46" s="2"/>
      <c r="B46" s="31">
        <v>37</v>
      </c>
      <c r="C46" s="116" t="s">
        <v>185</v>
      </c>
      <c r="D46" s="33">
        <f t="shared" si="1"/>
        <v>291.334</v>
      </c>
      <c r="E46" s="51"/>
      <c r="F46" s="46"/>
      <c r="G46" s="34">
        <v>291.334</v>
      </c>
      <c r="H46" s="47"/>
      <c r="I46" s="46"/>
      <c r="J46" s="46"/>
      <c r="K46" s="1"/>
      <c r="L46" s="1"/>
      <c r="M46" s="73" t="s">
        <v>187</v>
      </c>
      <c r="N46" s="73"/>
      <c r="O46" s="1"/>
      <c r="P46" s="7"/>
      <c r="Q46" s="1"/>
      <c r="R46" s="1"/>
      <c r="S46" s="1"/>
      <c r="T46" s="52"/>
    </row>
    <row r="47" spans="1:21" ht="72" customHeight="1" x14ac:dyDescent="0.25">
      <c r="A47" s="2"/>
      <c r="B47" s="31">
        <v>38</v>
      </c>
      <c r="C47" s="116" t="s">
        <v>186</v>
      </c>
      <c r="D47" s="33">
        <f t="shared" si="1"/>
        <v>256.16500000000002</v>
      </c>
      <c r="E47" s="51"/>
      <c r="F47" s="46"/>
      <c r="G47" s="34">
        <v>256.16500000000002</v>
      </c>
      <c r="H47" s="47"/>
      <c r="I47" s="46"/>
      <c r="J47" s="46"/>
      <c r="K47" s="1"/>
      <c r="L47" s="1"/>
      <c r="M47" s="73" t="s">
        <v>188</v>
      </c>
      <c r="N47" s="73"/>
      <c r="O47" s="1"/>
      <c r="P47" s="7"/>
      <c r="Q47" s="1"/>
      <c r="R47" s="1"/>
      <c r="S47" s="1"/>
      <c r="T47" s="52"/>
    </row>
    <row r="48" spans="1:21" ht="49.15" customHeight="1" x14ac:dyDescent="0.25">
      <c r="A48" s="2"/>
      <c r="B48" s="31">
        <v>39</v>
      </c>
      <c r="C48" s="116" t="s">
        <v>249</v>
      </c>
      <c r="D48" s="105">
        <f t="shared" si="1"/>
        <v>63.634</v>
      </c>
      <c r="E48" s="106"/>
      <c r="F48" s="107"/>
      <c r="G48" s="34">
        <v>63.634</v>
      </c>
      <c r="H48" s="47"/>
      <c r="I48" s="46">
        <v>63.634</v>
      </c>
      <c r="J48" s="46">
        <v>63.634</v>
      </c>
      <c r="K48" s="1"/>
      <c r="L48" s="1"/>
      <c r="M48" s="73"/>
      <c r="N48" s="73"/>
      <c r="O48" s="1"/>
      <c r="P48" s="7"/>
      <c r="Q48" s="1"/>
      <c r="R48" s="1"/>
      <c r="S48" s="1"/>
      <c r="T48" s="52">
        <v>43916</v>
      </c>
      <c r="U48">
        <v>142001</v>
      </c>
    </row>
    <row r="49" spans="1:21" ht="107.45" customHeight="1" x14ac:dyDescent="0.25">
      <c r="A49" s="2"/>
      <c r="B49" s="31">
        <v>40</v>
      </c>
      <c r="C49" s="116" t="s">
        <v>253</v>
      </c>
      <c r="D49" s="105">
        <f t="shared" si="1"/>
        <v>13934.674000000001</v>
      </c>
      <c r="E49" s="106"/>
      <c r="F49" s="107"/>
      <c r="G49" s="34">
        <v>13934.674000000001</v>
      </c>
      <c r="H49" s="108"/>
      <c r="I49" s="107">
        <v>13934.674000000001</v>
      </c>
      <c r="J49" s="107">
        <v>13934.674000000001</v>
      </c>
      <c r="K49" s="1"/>
      <c r="L49" s="1"/>
      <c r="M49" s="73"/>
      <c r="N49" s="73"/>
      <c r="O49" s="1"/>
      <c r="P49" s="7"/>
      <c r="Q49" s="1"/>
      <c r="R49" s="1"/>
      <c r="S49" s="1"/>
      <c r="T49" s="52">
        <v>43917</v>
      </c>
      <c r="U49">
        <v>137001</v>
      </c>
    </row>
    <row r="50" spans="1:21" ht="72" customHeight="1" x14ac:dyDescent="0.25">
      <c r="A50" s="2"/>
      <c r="B50" s="31">
        <v>41</v>
      </c>
      <c r="C50" s="116" t="s">
        <v>254</v>
      </c>
      <c r="D50" s="105">
        <f t="shared" si="1"/>
        <v>488.89</v>
      </c>
      <c r="E50" s="106"/>
      <c r="F50" s="107"/>
      <c r="G50" s="34">
        <v>488.89</v>
      </c>
      <c r="H50" s="108"/>
      <c r="I50" s="107">
        <v>488.89</v>
      </c>
      <c r="J50" s="107">
        <v>488.89</v>
      </c>
      <c r="K50" s="1"/>
      <c r="L50" s="1"/>
      <c r="M50" s="73"/>
      <c r="N50" s="73"/>
      <c r="O50" s="1"/>
      <c r="P50" s="7"/>
      <c r="Q50" s="1"/>
      <c r="R50" s="1"/>
      <c r="S50" s="1"/>
      <c r="T50" s="52">
        <v>43917</v>
      </c>
      <c r="U50">
        <v>136001</v>
      </c>
    </row>
    <row r="51" spans="1:21" ht="72" customHeight="1" x14ac:dyDescent="0.25">
      <c r="A51" s="2"/>
      <c r="B51" s="31">
        <v>42</v>
      </c>
      <c r="C51" s="116" t="s">
        <v>284</v>
      </c>
      <c r="D51" s="105">
        <f t="shared" si="1"/>
        <v>839.93299999999999</v>
      </c>
      <c r="E51" s="106"/>
      <c r="F51" s="107"/>
      <c r="G51" s="34">
        <v>839.93299999999999</v>
      </c>
      <c r="H51" s="108"/>
      <c r="I51" s="107">
        <v>839.93299999999999</v>
      </c>
      <c r="J51" s="46"/>
      <c r="K51" s="1"/>
      <c r="L51" s="1"/>
      <c r="M51" s="73"/>
      <c r="N51" s="73"/>
      <c r="O51" s="1"/>
      <c r="P51" s="7"/>
      <c r="Q51" s="1"/>
      <c r="R51" s="1"/>
      <c r="S51" s="1"/>
      <c r="T51" s="52">
        <v>43916</v>
      </c>
      <c r="U51">
        <v>160001</v>
      </c>
    </row>
    <row r="52" spans="1:21" ht="33.6" customHeight="1" x14ac:dyDescent="0.25">
      <c r="A52" s="2"/>
      <c r="B52" s="31">
        <v>43</v>
      </c>
      <c r="C52" s="116" t="s">
        <v>263</v>
      </c>
      <c r="D52" s="105">
        <f t="shared" si="1"/>
        <v>780</v>
      </c>
      <c r="E52" s="115"/>
      <c r="F52" s="95"/>
      <c r="G52" s="34">
        <v>780</v>
      </c>
      <c r="H52" s="108"/>
      <c r="I52" s="107"/>
      <c r="J52" s="46"/>
      <c r="K52" s="1"/>
      <c r="L52" s="1"/>
      <c r="M52" s="73"/>
      <c r="N52" s="73"/>
      <c r="O52" s="1"/>
      <c r="P52" s="7"/>
      <c r="Q52" s="1"/>
      <c r="R52" s="1"/>
      <c r="S52" s="1"/>
      <c r="T52" s="52"/>
    </row>
    <row r="53" spans="1:21" ht="47.45" customHeight="1" x14ac:dyDescent="0.25">
      <c r="A53" s="2"/>
      <c r="B53" s="31">
        <v>44</v>
      </c>
      <c r="C53" s="116" t="s">
        <v>264</v>
      </c>
      <c r="D53" s="105">
        <f t="shared" si="1"/>
        <v>800</v>
      </c>
      <c r="E53" s="115"/>
      <c r="F53" s="95"/>
      <c r="G53" s="34">
        <v>800</v>
      </c>
      <c r="H53" s="108"/>
      <c r="I53" s="107"/>
      <c r="J53" s="46"/>
      <c r="K53" s="1"/>
      <c r="L53" s="1"/>
      <c r="M53" s="73"/>
      <c r="N53" s="73"/>
      <c r="O53" s="1"/>
      <c r="P53" s="7"/>
      <c r="Q53" s="1"/>
      <c r="R53" s="1"/>
      <c r="S53" s="1"/>
      <c r="T53" s="52"/>
    </row>
    <row r="54" spans="1:21" ht="37.9" customHeight="1" x14ac:dyDescent="0.25">
      <c r="A54" s="2"/>
      <c r="B54" s="31">
        <v>45</v>
      </c>
      <c r="C54" s="116" t="s">
        <v>303</v>
      </c>
      <c r="D54" s="105">
        <f t="shared" si="1"/>
        <v>820</v>
      </c>
      <c r="E54" s="115"/>
      <c r="F54" s="95"/>
      <c r="G54" s="34">
        <v>820</v>
      </c>
      <c r="H54" s="108"/>
      <c r="I54" s="107"/>
      <c r="J54" s="46"/>
      <c r="K54" s="1"/>
      <c r="L54" s="1"/>
      <c r="M54" s="73"/>
      <c r="N54" s="73"/>
      <c r="O54" s="1"/>
      <c r="P54" s="7"/>
      <c r="Q54" s="1"/>
      <c r="R54" s="1"/>
      <c r="S54" s="1"/>
      <c r="T54" s="52"/>
      <c r="U54" t="s">
        <v>6</v>
      </c>
    </row>
    <row r="55" spans="1:21" ht="43.15" customHeight="1" x14ac:dyDescent="0.25">
      <c r="A55" s="2"/>
      <c r="B55" s="31">
        <v>46</v>
      </c>
      <c r="C55" s="116" t="s">
        <v>265</v>
      </c>
      <c r="D55" s="105">
        <f t="shared" si="1"/>
        <v>241</v>
      </c>
      <c r="E55" s="115"/>
      <c r="F55" s="95"/>
      <c r="G55" s="34">
        <v>241</v>
      </c>
      <c r="H55" s="108"/>
      <c r="I55" s="107"/>
      <c r="J55" s="46"/>
      <c r="K55" s="1"/>
      <c r="L55" s="1"/>
      <c r="M55" s="73"/>
      <c r="N55" s="73"/>
      <c r="O55" s="1"/>
      <c r="P55" s="7"/>
      <c r="Q55" s="1"/>
      <c r="R55" s="1"/>
      <c r="S55" s="1"/>
      <c r="T55" s="52"/>
    </row>
    <row r="56" spans="1:21" ht="40.9" customHeight="1" x14ac:dyDescent="0.25">
      <c r="A56" s="2"/>
      <c r="B56" s="31">
        <v>47</v>
      </c>
      <c r="C56" s="116" t="s">
        <v>304</v>
      </c>
      <c r="D56" s="105">
        <f t="shared" si="1"/>
        <v>219</v>
      </c>
      <c r="E56" s="115"/>
      <c r="F56" s="95"/>
      <c r="G56" s="34">
        <v>219</v>
      </c>
      <c r="H56" s="108"/>
      <c r="I56" s="107"/>
      <c r="J56" s="46"/>
      <c r="K56" s="1"/>
      <c r="L56" s="1"/>
      <c r="M56" s="73"/>
      <c r="N56" s="73"/>
      <c r="O56" s="1"/>
      <c r="P56" s="7"/>
      <c r="Q56" s="1"/>
      <c r="R56" s="1"/>
      <c r="S56" s="1"/>
      <c r="T56" s="52"/>
    </row>
    <row r="57" spans="1:21" ht="72" customHeight="1" x14ac:dyDescent="0.25">
      <c r="A57" s="2"/>
      <c r="B57" s="31">
        <v>48</v>
      </c>
      <c r="C57" s="116" t="s">
        <v>291</v>
      </c>
      <c r="D57" s="105">
        <f t="shared" si="1"/>
        <v>2373.4850000000001</v>
      </c>
      <c r="E57" s="106"/>
      <c r="F57" s="107"/>
      <c r="G57" s="34">
        <v>2373.4850000000001</v>
      </c>
      <c r="H57" s="108"/>
      <c r="I57" s="107">
        <v>2373.4850000000001</v>
      </c>
      <c r="J57" s="46"/>
      <c r="K57" s="1"/>
      <c r="L57" s="1"/>
      <c r="M57" s="73"/>
      <c r="N57" s="73"/>
      <c r="O57" s="1"/>
      <c r="P57" s="7"/>
      <c r="Q57" s="1"/>
      <c r="R57" s="1"/>
      <c r="S57" s="1"/>
      <c r="T57" s="52">
        <v>43916</v>
      </c>
      <c r="U57">
        <v>154001</v>
      </c>
    </row>
    <row r="58" spans="1:21" ht="72" customHeight="1" x14ac:dyDescent="0.25">
      <c r="A58" s="2"/>
      <c r="B58" s="31">
        <v>49</v>
      </c>
      <c r="C58" s="116" t="s">
        <v>292</v>
      </c>
      <c r="D58" s="105">
        <f t="shared" si="1"/>
        <v>2504.5990000000002</v>
      </c>
      <c r="E58" s="106"/>
      <c r="F58" s="107"/>
      <c r="G58" s="34">
        <v>2504.5990000000002</v>
      </c>
      <c r="H58" s="108"/>
      <c r="I58" s="107">
        <v>2504.5990000000002</v>
      </c>
      <c r="J58" s="46"/>
      <c r="K58" s="1"/>
      <c r="L58" s="1"/>
      <c r="M58" s="73"/>
      <c r="N58" s="73"/>
      <c r="O58" s="1"/>
      <c r="P58" s="7"/>
      <c r="Q58" s="1"/>
      <c r="R58" s="1"/>
      <c r="S58" s="1"/>
      <c r="T58" s="52">
        <v>43916</v>
      </c>
      <c r="U58">
        <v>153001</v>
      </c>
    </row>
    <row r="59" spans="1:21" ht="51.6" customHeight="1" x14ac:dyDescent="0.25">
      <c r="A59" s="2"/>
      <c r="B59" s="31">
        <v>50</v>
      </c>
      <c r="C59" s="116" t="s">
        <v>305</v>
      </c>
      <c r="D59" s="105">
        <f t="shared" si="1"/>
        <v>1139.2</v>
      </c>
      <c r="E59" s="115"/>
      <c r="F59" s="95"/>
      <c r="G59" s="34">
        <v>1139.2</v>
      </c>
      <c r="H59" s="108"/>
      <c r="I59" s="107"/>
      <c r="J59" s="46"/>
      <c r="K59" s="1"/>
      <c r="L59" s="1"/>
      <c r="M59" s="73"/>
      <c r="N59" s="73"/>
      <c r="O59" s="1"/>
      <c r="P59" s="7"/>
      <c r="Q59" s="1"/>
      <c r="R59" s="1"/>
      <c r="S59" s="1"/>
      <c r="T59" s="52"/>
    </row>
    <row r="60" spans="1:21" ht="51.6" customHeight="1" x14ac:dyDescent="0.25">
      <c r="A60" s="2"/>
      <c r="B60" s="31">
        <v>51</v>
      </c>
      <c r="C60" s="116" t="s">
        <v>306</v>
      </c>
      <c r="D60" s="105">
        <f t="shared" si="1"/>
        <v>283.2</v>
      </c>
      <c r="E60" s="115"/>
      <c r="F60" s="95"/>
      <c r="G60" s="34">
        <v>283.2</v>
      </c>
      <c r="H60" s="108"/>
      <c r="I60" s="107"/>
      <c r="J60" s="46"/>
      <c r="K60" s="1"/>
      <c r="L60" s="1"/>
      <c r="M60" s="73"/>
      <c r="N60" s="73"/>
      <c r="O60" s="1"/>
      <c r="P60" s="7"/>
      <c r="Q60" s="1"/>
      <c r="R60" s="1"/>
      <c r="S60" s="1"/>
      <c r="T60" s="52"/>
    </row>
    <row r="61" spans="1:21" ht="39.6" customHeight="1" x14ac:dyDescent="0.25">
      <c r="A61" s="2"/>
      <c r="B61" s="31">
        <v>52</v>
      </c>
      <c r="C61" s="116" t="s">
        <v>308</v>
      </c>
      <c r="D61" s="105">
        <f t="shared" si="1"/>
        <v>167</v>
      </c>
      <c r="E61" s="115"/>
      <c r="F61" s="95"/>
      <c r="G61" s="34">
        <v>167</v>
      </c>
      <c r="H61" s="108"/>
      <c r="I61" s="107"/>
      <c r="J61" s="46"/>
      <c r="K61" s="1"/>
      <c r="L61" s="1"/>
      <c r="M61" s="73"/>
      <c r="N61" s="73"/>
      <c r="O61" s="1"/>
      <c r="P61" s="7"/>
      <c r="Q61" s="1"/>
      <c r="R61" s="1"/>
      <c r="S61" s="1"/>
      <c r="T61" s="52"/>
    </row>
    <row r="62" spans="1:21" ht="72" customHeight="1" x14ac:dyDescent="0.25">
      <c r="A62" s="2"/>
      <c r="B62" s="31">
        <v>53</v>
      </c>
      <c r="C62" s="116" t="s">
        <v>286</v>
      </c>
      <c r="D62" s="105">
        <f t="shared" si="1"/>
        <v>872.66499999999996</v>
      </c>
      <c r="E62" s="106"/>
      <c r="F62" s="107"/>
      <c r="G62" s="34">
        <v>872.66499999999996</v>
      </c>
      <c r="H62" s="108"/>
      <c r="I62" s="107">
        <v>872.66499999999996</v>
      </c>
      <c r="J62" s="107"/>
      <c r="K62" s="99"/>
      <c r="L62" s="99"/>
      <c r="M62" s="101"/>
      <c r="N62" s="73"/>
      <c r="O62" s="1"/>
      <c r="P62" s="7"/>
      <c r="Q62" s="1"/>
      <c r="R62" s="1"/>
      <c r="S62" s="1"/>
      <c r="T62" s="52">
        <v>43916</v>
      </c>
      <c r="U62">
        <v>158001</v>
      </c>
    </row>
    <row r="63" spans="1:21" ht="72" customHeight="1" x14ac:dyDescent="0.25">
      <c r="A63" s="2"/>
      <c r="B63" s="31">
        <v>54</v>
      </c>
      <c r="C63" s="116" t="s">
        <v>310</v>
      </c>
      <c r="D63" s="105">
        <f t="shared" si="1"/>
        <v>1437.6100000000001</v>
      </c>
      <c r="E63" s="106"/>
      <c r="F63" s="107">
        <v>760</v>
      </c>
      <c r="G63" s="34">
        <v>677.61</v>
      </c>
      <c r="H63" s="108"/>
      <c r="I63" s="107">
        <v>1430.1262899999999</v>
      </c>
      <c r="J63" s="46"/>
      <c r="K63" s="1"/>
      <c r="L63" s="1"/>
      <c r="M63" s="73"/>
      <c r="N63" s="73"/>
      <c r="O63" s="1"/>
      <c r="P63" s="7"/>
      <c r="Q63" s="1"/>
      <c r="R63" s="1"/>
      <c r="S63" s="1"/>
      <c r="T63" s="52">
        <v>43914</v>
      </c>
      <c r="U63">
        <v>151001</v>
      </c>
    </row>
    <row r="64" spans="1:21" ht="117" customHeight="1" x14ac:dyDescent="0.25">
      <c r="A64" s="2"/>
      <c r="B64" s="31">
        <v>55</v>
      </c>
      <c r="C64" s="116" t="s">
        <v>288</v>
      </c>
      <c r="D64" s="105">
        <f t="shared" si="1"/>
        <v>1387.42174</v>
      </c>
      <c r="E64" s="106"/>
      <c r="F64" s="107">
        <v>1000</v>
      </c>
      <c r="G64" s="34">
        <f>371.85889+15.56285</f>
        <v>387.42174</v>
      </c>
      <c r="H64" s="108"/>
      <c r="I64" s="107">
        <v>1387.42174</v>
      </c>
      <c r="J64" s="46"/>
      <c r="K64" s="1"/>
      <c r="L64" s="1"/>
      <c r="M64" s="73"/>
      <c r="N64" s="73"/>
      <c r="O64" s="1"/>
      <c r="P64" s="7"/>
      <c r="Q64" s="1"/>
      <c r="R64" s="1"/>
      <c r="S64" s="1"/>
      <c r="T64" s="52">
        <v>43916</v>
      </c>
      <c r="U64">
        <v>152001</v>
      </c>
    </row>
    <row r="65" spans="1:21" ht="40.9" customHeight="1" x14ac:dyDescent="0.25">
      <c r="A65" s="2"/>
      <c r="B65" s="31">
        <v>56</v>
      </c>
      <c r="C65" s="116" t="s">
        <v>311</v>
      </c>
      <c r="D65" s="105">
        <f t="shared" si="1"/>
        <v>20000</v>
      </c>
      <c r="E65" s="115"/>
      <c r="F65" s="95"/>
      <c r="G65" s="34">
        <v>20000</v>
      </c>
      <c r="H65" s="108"/>
      <c r="I65" s="107"/>
      <c r="J65" s="46"/>
      <c r="K65" s="1"/>
      <c r="L65" s="1"/>
      <c r="M65" s="73"/>
      <c r="N65" s="73"/>
      <c r="O65" s="1"/>
      <c r="P65" s="7"/>
      <c r="Q65" s="1"/>
      <c r="R65" s="1"/>
      <c r="S65" s="1"/>
      <c r="T65" s="52"/>
    </row>
    <row r="66" spans="1:21" ht="50.45" customHeight="1" x14ac:dyDescent="0.25">
      <c r="A66" s="2"/>
      <c r="B66" s="31">
        <v>57</v>
      </c>
      <c r="C66" s="116" t="s">
        <v>312</v>
      </c>
      <c r="D66" s="105">
        <f t="shared" si="1"/>
        <v>300</v>
      </c>
      <c r="E66" s="115"/>
      <c r="F66" s="95"/>
      <c r="G66" s="34">
        <v>300</v>
      </c>
      <c r="H66" s="108"/>
      <c r="I66" s="107"/>
      <c r="J66" s="46"/>
      <c r="K66" s="1"/>
      <c r="L66" s="1"/>
      <c r="M66" s="73"/>
      <c r="N66" s="73"/>
      <c r="O66" s="1"/>
      <c r="P66" s="7"/>
      <c r="Q66" s="1"/>
      <c r="R66" s="1"/>
      <c r="S66" s="1"/>
      <c r="T66" s="52"/>
    </row>
    <row r="67" spans="1:21" ht="72" customHeight="1" x14ac:dyDescent="0.25">
      <c r="A67" s="2"/>
      <c r="B67" s="31">
        <v>58</v>
      </c>
      <c r="C67" s="116" t="s">
        <v>313</v>
      </c>
      <c r="D67" s="105">
        <f t="shared" si="1"/>
        <v>1500</v>
      </c>
      <c r="E67" s="115"/>
      <c r="F67" s="95"/>
      <c r="G67" s="34">
        <v>1500</v>
      </c>
      <c r="H67" s="108"/>
      <c r="I67" s="107"/>
      <c r="J67" s="46"/>
      <c r="K67" s="1"/>
      <c r="L67" s="1"/>
      <c r="M67" s="73"/>
      <c r="N67" s="73"/>
      <c r="O67" s="1"/>
      <c r="P67" s="7"/>
      <c r="Q67" s="1"/>
      <c r="R67" s="1"/>
      <c r="S67" s="1"/>
      <c r="T67" s="52"/>
    </row>
    <row r="68" spans="1:21" ht="72" customHeight="1" x14ac:dyDescent="0.25">
      <c r="A68" s="2"/>
      <c r="B68" s="31">
        <v>59</v>
      </c>
      <c r="C68" s="116" t="s">
        <v>266</v>
      </c>
      <c r="D68" s="105">
        <f t="shared" si="1"/>
        <v>148.4</v>
      </c>
      <c r="E68" s="115"/>
      <c r="F68" s="95"/>
      <c r="G68" s="34">
        <v>148.4</v>
      </c>
      <c r="H68" s="108"/>
      <c r="I68" s="107"/>
      <c r="J68" s="46"/>
      <c r="K68" s="1"/>
      <c r="L68" s="1"/>
      <c r="M68" s="73"/>
      <c r="N68" s="73"/>
      <c r="O68" s="1"/>
      <c r="P68" s="7"/>
      <c r="Q68" s="1"/>
      <c r="R68" s="1"/>
      <c r="S68" s="1"/>
      <c r="T68" s="52"/>
    </row>
    <row r="69" spans="1:21" ht="72" customHeight="1" x14ac:dyDescent="0.25">
      <c r="A69" s="2"/>
      <c r="B69" s="31">
        <v>60</v>
      </c>
      <c r="C69" s="116" t="s">
        <v>314</v>
      </c>
      <c r="D69" s="105">
        <f t="shared" si="1"/>
        <v>117</v>
      </c>
      <c r="E69" s="115"/>
      <c r="F69" s="95"/>
      <c r="G69" s="34">
        <v>117</v>
      </c>
      <c r="H69" s="108"/>
      <c r="I69" s="107"/>
      <c r="J69" s="46"/>
      <c r="K69" s="1"/>
      <c r="L69" s="1"/>
      <c r="M69" s="73"/>
      <c r="N69" s="73"/>
      <c r="O69" s="1"/>
      <c r="P69" s="7"/>
      <c r="Q69" s="1"/>
      <c r="R69" s="1"/>
      <c r="S69" s="1"/>
      <c r="T69" s="52"/>
    </row>
    <row r="70" spans="1:21" ht="60.6" customHeight="1" x14ac:dyDescent="0.25">
      <c r="A70" s="2"/>
      <c r="B70" s="31">
        <v>61</v>
      </c>
      <c r="C70" s="116" t="s">
        <v>267</v>
      </c>
      <c r="D70" s="105">
        <f t="shared" si="1"/>
        <v>318.10000000000002</v>
      </c>
      <c r="E70" s="115"/>
      <c r="F70" s="95"/>
      <c r="G70" s="34">
        <v>318.10000000000002</v>
      </c>
      <c r="H70" s="108"/>
      <c r="I70" s="107"/>
      <c r="J70" s="46"/>
      <c r="K70" s="1"/>
      <c r="L70" s="1"/>
      <c r="M70" s="73"/>
      <c r="N70" s="73"/>
      <c r="O70" s="1"/>
      <c r="P70" s="7"/>
      <c r="Q70" s="1"/>
      <c r="R70" s="1"/>
      <c r="S70" s="1"/>
      <c r="T70" s="52"/>
    </row>
    <row r="71" spans="1:21" ht="31.9" customHeight="1" x14ac:dyDescent="0.25">
      <c r="A71" s="2"/>
      <c r="B71" s="31">
        <v>62</v>
      </c>
      <c r="C71" s="116" t="s">
        <v>268</v>
      </c>
      <c r="D71" s="105">
        <f t="shared" si="1"/>
        <v>1300</v>
      </c>
      <c r="E71" s="115"/>
      <c r="F71" s="95"/>
      <c r="G71" s="34">
        <v>1300</v>
      </c>
      <c r="H71" s="108"/>
      <c r="I71" s="107"/>
      <c r="J71" s="46"/>
      <c r="K71" s="1"/>
      <c r="L71" s="1"/>
      <c r="M71" s="73"/>
      <c r="N71" s="73"/>
      <c r="O71" s="1"/>
      <c r="P71" s="7"/>
      <c r="Q71" s="1"/>
      <c r="R71" s="1"/>
      <c r="S71" s="1"/>
      <c r="T71" s="52"/>
    </row>
    <row r="72" spans="1:21" ht="32.450000000000003" customHeight="1" x14ac:dyDescent="0.25">
      <c r="A72" s="2"/>
      <c r="B72" s="31">
        <v>63</v>
      </c>
      <c r="C72" s="116" t="s">
        <v>269</v>
      </c>
      <c r="D72" s="105">
        <f t="shared" si="1"/>
        <v>1200</v>
      </c>
      <c r="E72" s="115"/>
      <c r="F72" s="95"/>
      <c r="G72" s="34">
        <v>1200</v>
      </c>
      <c r="H72" s="108"/>
      <c r="I72" s="107"/>
      <c r="J72" s="46"/>
      <c r="K72" s="1"/>
      <c r="L72" s="1"/>
      <c r="M72" s="73"/>
      <c r="N72" s="73"/>
      <c r="O72" s="1"/>
      <c r="P72" s="7"/>
      <c r="Q72" s="1"/>
      <c r="R72" s="1"/>
      <c r="S72" s="1"/>
      <c r="T72" s="52"/>
    </row>
    <row r="73" spans="1:21" ht="32.450000000000003" customHeight="1" x14ac:dyDescent="0.25">
      <c r="A73" s="2"/>
      <c r="B73" s="31">
        <v>64</v>
      </c>
      <c r="C73" s="116" t="s">
        <v>270</v>
      </c>
      <c r="D73" s="105">
        <f t="shared" si="1"/>
        <v>392</v>
      </c>
      <c r="E73" s="115"/>
      <c r="F73" s="95"/>
      <c r="G73" s="34">
        <v>392</v>
      </c>
      <c r="H73" s="108"/>
      <c r="I73" s="107"/>
      <c r="J73" s="46"/>
      <c r="K73" s="1"/>
      <c r="L73" s="1"/>
      <c r="M73" s="73"/>
      <c r="N73" s="73"/>
      <c r="O73" s="1"/>
      <c r="P73" s="7"/>
      <c r="Q73" s="1"/>
      <c r="R73" s="1"/>
      <c r="S73" s="1"/>
      <c r="T73" s="52"/>
    </row>
    <row r="74" spans="1:21" ht="43.9" customHeight="1" x14ac:dyDescent="0.25">
      <c r="A74" s="2"/>
      <c r="B74" s="31">
        <v>65</v>
      </c>
      <c r="C74" s="116" t="s">
        <v>315</v>
      </c>
      <c r="D74" s="105">
        <f t="shared" si="1"/>
        <v>811.7</v>
      </c>
      <c r="E74" s="115"/>
      <c r="F74" s="95"/>
      <c r="G74" s="34">
        <v>811.7</v>
      </c>
      <c r="H74" s="108"/>
      <c r="I74" s="107"/>
      <c r="J74" s="46"/>
      <c r="K74" s="1"/>
      <c r="L74" s="1"/>
      <c r="M74" s="73"/>
      <c r="N74" s="73"/>
      <c r="O74" s="1"/>
      <c r="P74" s="7"/>
      <c r="Q74" s="1"/>
      <c r="R74" s="1"/>
      <c r="S74" s="1"/>
      <c r="T74" s="52"/>
    </row>
    <row r="75" spans="1:21" ht="43.15" customHeight="1" x14ac:dyDescent="0.25">
      <c r="A75" s="2"/>
      <c r="B75" s="31">
        <v>66</v>
      </c>
      <c r="C75" s="116" t="s">
        <v>316</v>
      </c>
      <c r="D75" s="105">
        <f t="shared" si="1"/>
        <v>1005</v>
      </c>
      <c r="E75" s="115"/>
      <c r="F75" s="95"/>
      <c r="G75" s="34">
        <v>1005</v>
      </c>
      <c r="H75" s="108"/>
      <c r="I75" s="107"/>
      <c r="J75" s="46"/>
      <c r="K75" s="1"/>
      <c r="L75" s="1"/>
      <c r="M75" s="73"/>
      <c r="N75" s="73"/>
      <c r="O75" s="1"/>
      <c r="P75" s="7"/>
      <c r="Q75" s="1"/>
      <c r="R75" s="1"/>
      <c r="S75" s="1"/>
      <c r="T75" s="52"/>
    </row>
    <row r="76" spans="1:21" ht="42" customHeight="1" x14ac:dyDescent="0.25">
      <c r="A76" s="2"/>
      <c r="B76" s="31">
        <v>67</v>
      </c>
      <c r="C76" s="116" t="s">
        <v>281</v>
      </c>
      <c r="D76" s="105">
        <f t="shared" si="1"/>
        <v>1040</v>
      </c>
      <c r="E76" s="115"/>
      <c r="F76" s="95"/>
      <c r="G76" s="105">
        <v>1040</v>
      </c>
      <c r="H76" s="108"/>
      <c r="I76" s="107"/>
      <c r="J76" s="46"/>
      <c r="K76" s="1"/>
      <c r="L76" s="1"/>
      <c r="M76" s="73"/>
      <c r="N76" s="73"/>
      <c r="O76" s="1"/>
      <c r="P76" s="7"/>
      <c r="Q76" s="1"/>
      <c r="R76" s="1"/>
      <c r="S76" s="1"/>
      <c r="T76" s="52"/>
    </row>
    <row r="77" spans="1:21" ht="65.45" customHeight="1" x14ac:dyDescent="0.25">
      <c r="A77" s="2"/>
      <c r="B77" s="31">
        <v>68</v>
      </c>
      <c r="C77" s="116" t="s">
        <v>330</v>
      </c>
      <c r="D77" s="105">
        <f t="shared" si="1"/>
        <v>290</v>
      </c>
      <c r="E77" s="115"/>
      <c r="F77" s="95"/>
      <c r="G77" s="105">
        <v>290</v>
      </c>
      <c r="H77" s="108"/>
      <c r="I77" s="107"/>
      <c r="J77" s="46"/>
      <c r="K77" s="1"/>
      <c r="L77" s="1" t="s">
        <v>243</v>
      </c>
      <c r="M77" s="73" t="s">
        <v>81</v>
      </c>
      <c r="N77" s="73"/>
      <c r="O77" s="1"/>
      <c r="P77" s="7"/>
      <c r="Q77" s="1"/>
      <c r="R77" s="1"/>
      <c r="S77" s="1"/>
      <c r="T77" s="52"/>
    </row>
    <row r="78" spans="1:21" ht="23.45" customHeight="1" x14ac:dyDescent="0.25">
      <c r="A78" s="2"/>
      <c r="B78" s="54"/>
      <c r="C78" s="55" t="s">
        <v>7</v>
      </c>
      <c r="D78" s="56">
        <f>SUM(D10:D77)</f>
        <v>93152.030835999991</v>
      </c>
      <c r="E78" s="56">
        <f t="shared" ref="E78:S78" si="7">SUM(E10:E77)</f>
        <v>0</v>
      </c>
      <c r="F78" s="56">
        <f t="shared" si="7"/>
        <v>1760</v>
      </c>
      <c r="G78" s="56">
        <f t="shared" si="7"/>
        <v>91392.030835999991</v>
      </c>
      <c r="H78" s="56">
        <f t="shared" si="7"/>
        <v>0</v>
      </c>
      <c r="I78" s="56">
        <f t="shared" si="7"/>
        <v>67620.582699999999</v>
      </c>
      <c r="J78" s="56">
        <f t="shared" si="7"/>
        <v>57620.032670000001</v>
      </c>
      <c r="K78" s="56">
        <f t="shared" si="7"/>
        <v>32618.963095999999</v>
      </c>
      <c r="L78" s="56"/>
      <c r="M78" s="56"/>
      <c r="N78" s="56"/>
      <c r="O78" s="56">
        <f t="shared" si="7"/>
        <v>9449.1855739999992</v>
      </c>
      <c r="P78" s="56">
        <f t="shared" si="7"/>
        <v>1104.18399</v>
      </c>
      <c r="Q78" s="56">
        <f t="shared" si="7"/>
        <v>1104.18399</v>
      </c>
      <c r="R78" s="56">
        <f t="shared" si="7"/>
        <v>0</v>
      </c>
      <c r="S78" s="56">
        <f t="shared" si="7"/>
        <v>0</v>
      </c>
      <c r="T78" s="53"/>
    </row>
    <row r="79" spans="1:21" ht="26.45" customHeight="1" x14ac:dyDescent="0.25">
      <c r="A79" s="2"/>
      <c r="B79" s="128" t="s">
        <v>86</v>
      </c>
      <c r="C79" s="136"/>
      <c r="D79" s="136"/>
      <c r="E79" s="136"/>
      <c r="F79" s="136"/>
      <c r="G79" s="136"/>
      <c r="H79" s="137"/>
      <c r="I79" s="3"/>
      <c r="J79" s="1"/>
      <c r="K79" s="1"/>
      <c r="L79" s="1"/>
      <c r="M79" s="1"/>
      <c r="N79" s="1"/>
      <c r="O79" s="1"/>
      <c r="P79" s="7"/>
      <c r="Q79" s="1"/>
      <c r="R79" s="1"/>
      <c r="S79" s="1"/>
      <c r="T79" s="1"/>
    </row>
    <row r="80" spans="1:21" ht="46.9" customHeight="1" x14ac:dyDescent="0.25">
      <c r="A80" s="2"/>
      <c r="B80" s="31">
        <v>1</v>
      </c>
      <c r="C80" s="117" t="s">
        <v>28</v>
      </c>
      <c r="D80" s="33">
        <f>SUM(E80:H80)</f>
        <v>706.92417999999998</v>
      </c>
      <c r="E80" s="36"/>
      <c r="F80" s="35"/>
      <c r="G80" s="34">
        <v>706.92417999999998</v>
      </c>
      <c r="H80" s="35"/>
      <c r="I80" s="3">
        <v>894.84100000000001</v>
      </c>
      <c r="J80" s="1">
        <v>894.94100000000003</v>
      </c>
      <c r="K80" s="1">
        <v>706.92417999999998</v>
      </c>
      <c r="L80" s="73" t="s">
        <v>138</v>
      </c>
      <c r="M80" s="73" t="s">
        <v>218</v>
      </c>
      <c r="N80" s="88">
        <v>43959</v>
      </c>
      <c r="O80" s="1">
        <f t="shared" ref="O80" si="8">J80-K80</f>
        <v>188.01682000000005</v>
      </c>
      <c r="P80" s="7"/>
      <c r="Q80" s="1"/>
      <c r="R80" s="1"/>
      <c r="S80" s="1"/>
      <c r="T80" s="50"/>
      <c r="U80">
        <v>42001</v>
      </c>
    </row>
    <row r="81" spans="1:21" ht="67.150000000000006" customHeight="1" x14ac:dyDescent="0.25">
      <c r="A81" s="2"/>
      <c r="B81" s="31">
        <v>2</v>
      </c>
      <c r="C81" s="117" t="s">
        <v>29</v>
      </c>
      <c r="D81" s="33">
        <f t="shared" ref="D81:D93" si="9">SUM(E81:H81)</f>
        <v>861.048</v>
      </c>
      <c r="E81" s="36"/>
      <c r="F81" s="35"/>
      <c r="G81" s="34">
        <v>861.048</v>
      </c>
      <c r="H81" s="35"/>
      <c r="I81" s="3">
        <v>861.048</v>
      </c>
      <c r="J81" s="1">
        <v>861.048</v>
      </c>
      <c r="K81" s="1"/>
      <c r="L81" s="1"/>
      <c r="M81" s="1"/>
      <c r="N81" s="1"/>
      <c r="O81" s="1"/>
      <c r="P81" s="7"/>
      <c r="Q81" s="1"/>
      <c r="R81" s="1"/>
      <c r="S81" s="1"/>
      <c r="T81" s="76" t="s">
        <v>342</v>
      </c>
      <c r="U81" t="s">
        <v>202</v>
      </c>
    </row>
    <row r="82" spans="1:21" ht="64.150000000000006" customHeight="1" x14ac:dyDescent="0.25">
      <c r="A82" s="2"/>
      <c r="B82" s="31">
        <v>3</v>
      </c>
      <c r="C82" s="117" t="s">
        <v>22</v>
      </c>
      <c r="D82" s="33">
        <f t="shared" si="9"/>
        <v>778.41980000000001</v>
      </c>
      <c r="E82" s="36"/>
      <c r="F82" s="35"/>
      <c r="G82" s="34">
        <v>778.41980000000001</v>
      </c>
      <c r="H82" s="35"/>
      <c r="I82" s="3">
        <v>915.78800000000001</v>
      </c>
      <c r="J82" s="1">
        <v>915.78800000000001</v>
      </c>
      <c r="K82" s="1">
        <v>778.41980000000001</v>
      </c>
      <c r="L82" s="73" t="s">
        <v>139</v>
      </c>
      <c r="M82" s="73" t="s">
        <v>198</v>
      </c>
      <c r="N82" s="87">
        <v>43961</v>
      </c>
      <c r="O82" s="1">
        <f>J82-K82</f>
        <v>137.3682</v>
      </c>
      <c r="P82" s="7"/>
      <c r="Q82" s="1"/>
      <c r="R82" s="1"/>
      <c r="S82" s="1"/>
      <c r="T82" s="50"/>
      <c r="U82">
        <v>35001</v>
      </c>
    </row>
    <row r="83" spans="1:21" ht="58.15" customHeight="1" x14ac:dyDescent="0.25">
      <c r="A83" s="2"/>
      <c r="B83" s="31">
        <v>4</v>
      </c>
      <c r="C83" s="117" t="s">
        <v>21</v>
      </c>
      <c r="D83" s="33">
        <f t="shared" si="9"/>
        <v>814.99166000000002</v>
      </c>
      <c r="E83" s="36"/>
      <c r="F83" s="35"/>
      <c r="G83" s="34">
        <v>814.99166000000002</v>
      </c>
      <c r="H83" s="35"/>
      <c r="I83" s="3">
        <v>1025.1469999999999</v>
      </c>
      <c r="J83" s="1">
        <v>1025.1469999999999</v>
      </c>
      <c r="K83" s="1">
        <v>814.99166000000002</v>
      </c>
      <c r="L83" s="73" t="s">
        <v>138</v>
      </c>
      <c r="M83" s="73" t="s">
        <v>200</v>
      </c>
      <c r="N83" s="87">
        <v>43962</v>
      </c>
      <c r="O83" s="1">
        <f>J83-K83</f>
        <v>210.15533999999991</v>
      </c>
      <c r="P83" s="7"/>
      <c r="Q83" s="1"/>
      <c r="R83" s="1"/>
      <c r="S83" s="1"/>
      <c r="T83" s="50"/>
      <c r="U83">
        <v>34001</v>
      </c>
    </row>
    <row r="84" spans="1:21" ht="46.9" customHeight="1" x14ac:dyDescent="0.25">
      <c r="A84" s="2"/>
      <c r="B84" s="31">
        <v>5</v>
      </c>
      <c r="C84" s="117" t="s">
        <v>23</v>
      </c>
      <c r="D84" s="33">
        <f t="shared" si="9"/>
        <v>1443.962</v>
      </c>
      <c r="E84" s="36"/>
      <c r="F84" s="35"/>
      <c r="G84" s="34">
        <v>1443.962</v>
      </c>
      <c r="H84" s="35"/>
      <c r="I84" s="3">
        <v>1827.8</v>
      </c>
      <c r="J84" s="1">
        <v>1827.8</v>
      </c>
      <c r="K84" s="1">
        <v>1443.962</v>
      </c>
      <c r="L84" s="73" t="s">
        <v>138</v>
      </c>
      <c r="M84" s="73" t="s">
        <v>203</v>
      </c>
      <c r="N84" s="88">
        <v>43912</v>
      </c>
      <c r="O84" s="1">
        <f>J84-K84</f>
        <v>383.83799999999997</v>
      </c>
      <c r="P84" s="7"/>
      <c r="Q84" s="1"/>
      <c r="R84" s="1"/>
      <c r="S84" s="1"/>
      <c r="T84" s="50"/>
      <c r="U84">
        <v>36001</v>
      </c>
    </row>
    <row r="85" spans="1:21" ht="46.9" customHeight="1" x14ac:dyDescent="0.25">
      <c r="A85" s="2"/>
      <c r="B85" s="31">
        <v>6</v>
      </c>
      <c r="C85" s="117" t="s">
        <v>27</v>
      </c>
      <c r="D85" s="33">
        <f t="shared" si="9"/>
        <v>549.93647999999996</v>
      </c>
      <c r="E85" s="36"/>
      <c r="F85" s="35"/>
      <c r="G85" s="34">
        <v>549.93647999999996</v>
      </c>
      <c r="H85" s="35"/>
      <c r="I85" s="3">
        <v>691.74400000000003</v>
      </c>
      <c r="J85" s="1">
        <v>691.74400000000003</v>
      </c>
      <c r="K85" s="1">
        <v>549.93647999999996</v>
      </c>
      <c r="L85" s="73" t="s">
        <v>138</v>
      </c>
      <c r="M85" s="73" t="s">
        <v>219</v>
      </c>
      <c r="N85" s="88">
        <v>43959</v>
      </c>
      <c r="O85" s="1">
        <f t="shared" ref="O85:O89" si="10">J85-K85</f>
        <v>141.80752000000007</v>
      </c>
      <c r="P85" s="7"/>
      <c r="Q85" s="1"/>
      <c r="R85" s="1"/>
      <c r="S85" s="1"/>
      <c r="T85" s="50"/>
      <c r="U85">
        <v>41001</v>
      </c>
    </row>
    <row r="86" spans="1:21" ht="46.9" customHeight="1" x14ac:dyDescent="0.25">
      <c r="A86" s="2"/>
      <c r="B86" s="31">
        <v>7</v>
      </c>
      <c r="C86" s="117" t="s">
        <v>26</v>
      </c>
      <c r="D86" s="33">
        <f t="shared" si="9"/>
        <v>878.75483999999994</v>
      </c>
      <c r="E86" s="36"/>
      <c r="F86" s="35"/>
      <c r="G86" s="34">
        <v>878.75483999999994</v>
      </c>
      <c r="H86" s="35"/>
      <c r="I86" s="3">
        <v>1105.3520000000001</v>
      </c>
      <c r="J86" s="1">
        <v>1105.3520000000001</v>
      </c>
      <c r="K86" s="1">
        <v>878.75483999999994</v>
      </c>
      <c r="L86" s="73" t="s">
        <v>138</v>
      </c>
      <c r="M86" s="91" t="s">
        <v>210</v>
      </c>
      <c r="N86" s="88">
        <v>43959</v>
      </c>
      <c r="O86" s="1">
        <f t="shared" si="10"/>
        <v>226.59716000000014</v>
      </c>
      <c r="P86" s="7"/>
      <c r="Q86" s="1"/>
      <c r="R86" s="1"/>
      <c r="S86" s="1"/>
      <c r="T86" s="50"/>
      <c r="U86">
        <v>40001</v>
      </c>
    </row>
    <row r="87" spans="1:21" ht="46.9" customHeight="1" x14ac:dyDescent="0.25">
      <c r="A87" s="2"/>
      <c r="B87" s="31">
        <v>8</v>
      </c>
      <c r="C87" s="117" t="s">
        <v>78</v>
      </c>
      <c r="D87" s="33">
        <f t="shared" si="9"/>
        <v>703.33</v>
      </c>
      <c r="E87" s="36"/>
      <c r="F87" s="34"/>
      <c r="G87" s="34">
        <v>703.33</v>
      </c>
      <c r="H87" s="35"/>
      <c r="I87" s="3">
        <v>703.33</v>
      </c>
      <c r="J87" s="1">
        <v>703.33</v>
      </c>
      <c r="K87" s="99">
        <v>703.33</v>
      </c>
      <c r="L87" s="99" t="s">
        <v>259</v>
      </c>
      <c r="M87" s="99" t="s">
        <v>260</v>
      </c>
      <c r="N87" s="92"/>
      <c r="O87" s="99">
        <f t="shared" si="10"/>
        <v>0</v>
      </c>
      <c r="P87" s="7"/>
      <c r="Q87" s="1"/>
      <c r="R87" s="1"/>
      <c r="S87" s="1"/>
      <c r="T87" s="50">
        <v>43903</v>
      </c>
      <c r="U87">
        <v>64001</v>
      </c>
    </row>
    <row r="88" spans="1:21" ht="36.6" customHeight="1" x14ac:dyDescent="0.25">
      <c r="A88" s="2"/>
      <c r="B88" s="31">
        <v>9</v>
      </c>
      <c r="C88" s="116" t="s">
        <v>283</v>
      </c>
      <c r="D88" s="33">
        <f t="shared" si="9"/>
        <v>1662.377</v>
      </c>
      <c r="E88" s="51"/>
      <c r="F88" s="46"/>
      <c r="G88" s="34">
        <v>1662.377</v>
      </c>
      <c r="H88" s="47"/>
      <c r="I88" s="3">
        <v>1662.377</v>
      </c>
      <c r="J88" s="1"/>
      <c r="K88" s="1"/>
      <c r="L88" s="1"/>
      <c r="M88" s="1"/>
      <c r="N88" s="1"/>
      <c r="O88" s="99"/>
      <c r="P88" s="7"/>
      <c r="Q88" s="1"/>
      <c r="R88" s="1"/>
      <c r="S88" s="1"/>
      <c r="T88" s="1">
        <v>26.03</v>
      </c>
      <c r="U88">
        <v>159001</v>
      </c>
    </row>
    <row r="89" spans="1:21" ht="72" customHeight="1" x14ac:dyDescent="0.25">
      <c r="A89" s="2"/>
      <c r="B89" s="31">
        <v>10</v>
      </c>
      <c r="C89" s="116" t="s">
        <v>155</v>
      </c>
      <c r="D89" s="33">
        <f t="shared" si="9"/>
        <v>2595.1948000000002</v>
      </c>
      <c r="E89" s="51"/>
      <c r="F89" s="46"/>
      <c r="G89" s="34">
        <v>2595.1948000000002</v>
      </c>
      <c r="H89" s="47"/>
      <c r="I89" s="3">
        <v>3414.73</v>
      </c>
      <c r="J89" s="3">
        <v>3414.73</v>
      </c>
      <c r="K89" s="1">
        <v>2595.1948000000002</v>
      </c>
      <c r="L89" s="1" t="s">
        <v>138</v>
      </c>
      <c r="M89" s="1" t="s">
        <v>297</v>
      </c>
      <c r="N89" s="1"/>
      <c r="O89" s="99">
        <f t="shared" si="10"/>
        <v>819.5351999999998</v>
      </c>
      <c r="P89" s="7"/>
      <c r="Q89" s="1"/>
      <c r="R89" s="1"/>
      <c r="S89" s="1"/>
      <c r="T89" s="52">
        <v>43908</v>
      </c>
      <c r="U89">
        <v>97001</v>
      </c>
    </row>
    <row r="90" spans="1:21" ht="65.45" customHeight="1" x14ac:dyDescent="0.25">
      <c r="A90" s="2"/>
      <c r="B90" s="31">
        <v>11</v>
      </c>
      <c r="C90" s="116" t="s">
        <v>215</v>
      </c>
      <c r="D90" s="33">
        <f t="shared" si="9"/>
        <v>1869.9659999999999</v>
      </c>
      <c r="E90" s="51"/>
      <c r="F90" s="46"/>
      <c r="G90" s="34">
        <v>1869.9659999999999</v>
      </c>
      <c r="H90" s="47"/>
      <c r="I90" s="46">
        <v>1869.9659999999999</v>
      </c>
      <c r="J90" s="46">
        <v>1869.9659999999999</v>
      </c>
      <c r="K90" s="1"/>
      <c r="L90" s="1"/>
      <c r="M90" s="1"/>
      <c r="N90" s="1"/>
      <c r="O90" s="1"/>
      <c r="P90" s="7"/>
      <c r="Q90" s="1"/>
      <c r="R90" s="1"/>
      <c r="S90" s="1"/>
      <c r="T90" s="52">
        <v>43916</v>
      </c>
      <c r="U90">
        <v>124001</v>
      </c>
    </row>
    <row r="91" spans="1:21" ht="65.45" customHeight="1" x14ac:dyDescent="0.25">
      <c r="A91" s="2"/>
      <c r="B91" s="31">
        <v>12</v>
      </c>
      <c r="C91" s="116" t="s">
        <v>290</v>
      </c>
      <c r="D91" s="105">
        <f t="shared" si="9"/>
        <v>564.85299999999995</v>
      </c>
      <c r="E91" s="106"/>
      <c r="F91" s="107"/>
      <c r="G91" s="34">
        <v>564.85299999999995</v>
      </c>
      <c r="H91" s="47"/>
      <c r="I91" s="46">
        <v>564.85299999999995</v>
      </c>
      <c r="J91" s="3"/>
      <c r="K91" s="1"/>
      <c r="L91" s="1"/>
      <c r="M91" s="1"/>
      <c r="N91" s="1"/>
      <c r="O91" s="1"/>
      <c r="P91" s="7"/>
      <c r="Q91" s="1"/>
      <c r="R91" s="1"/>
      <c r="S91" s="1"/>
      <c r="T91" s="52">
        <v>43916</v>
      </c>
      <c r="U91">
        <v>155001</v>
      </c>
    </row>
    <row r="92" spans="1:21" ht="52.15" customHeight="1" x14ac:dyDescent="0.25">
      <c r="A92" s="2"/>
      <c r="B92" s="31">
        <v>13</v>
      </c>
      <c r="C92" s="116" t="s">
        <v>289</v>
      </c>
      <c r="D92" s="105">
        <f t="shared" si="9"/>
        <v>998.52099999999996</v>
      </c>
      <c r="E92" s="106"/>
      <c r="F92" s="107"/>
      <c r="G92" s="34">
        <v>998.52099999999996</v>
      </c>
      <c r="H92" s="47"/>
      <c r="I92" s="46">
        <v>998.52099999999996</v>
      </c>
      <c r="J92" s="3"/>
      <c r="K92" s="1"/>
      <c r="L92" s="1"/>
      <c r="M92" s="1"/>
      <c r="N92" s="1"/>
      <c r="O92" s="1"/>
      <c r="P92" s="7"/>
      <c r="Q92" s="1"/>
      <c r="R92" s="1"/>
      <c r="S92" s="1"/>
      <c r="T92" s="52">
        <v>43916</v>
      </c>
      <c r="U92">
        <v>156001</v>
      </c>
    </row>
    <row r="93" spans="1:21" ht="49.9" customHeight="1" x14ac:dyDescent="0.25">
      <c r="A93" s="2"/>
      <c r="B93" s="31">
        <v>14</v>
      </c>
      <c r="C93" s="116" t="s">
        <v>317</v>
      </c>
      <c r="D93" s="105">
        <f t="shared" si="9"/>
        <v>232.4</v>
      </c>
      <c r="E93" s="115"/>
      <c r="F93" s="95"/>
      <c r="G93" s="34">
        <v>232.4</v>
      </c>
      <c r="H93" s="47"/>
      <c r="I93" s="46"/>
      <c r="J93" s="3"/>
      <c r="K93" s="1"/>
      <c r="L93" s="1"/>
      <c r="M93" s="1"/>
      <c r="N93" s="1"/>
      <c r="O93" s="1"/>
      <c r="P93" s="7"/>
      <c r="Q93" s="1"/>
      <c r="R93" s="1"/>
      <c r="S93" s="1"/>
      <c r="T93" s="52"/>
    </row>
    <row r="94" spans="1:21" ht="31.15" customHeight="1" x14ac:dyDescent="0.25">
      <c r="A94" s="2"/>
      <c r="B94" s="30"/>
      <c r="C94" s="30" t="s">
        <v>87</v>
      </c>
      <c r="D94" s="56">
        <f>SUM(D80:D93)</f>
        <v>14660.678760000001</v>
      </c>
      <c r="E94" s="56">
        <f t="shared" ref="E94:S94" si="11">SUM(E80:E93)</f>
        <v>0</v>
      </c>
      <c r="F94" s="56">
        <f t="shared" si="11"/>
        <v>0</v>
      </c>
      <c r="G94" s="56">
        <f t="shared" si="11"/>
        <v>14660.678760000001</v>
      </c>
      <c r="H94" s="56">
        <f t="shared" si="11"/>
        <v>0</v>
      </c>
      <c r="I94" s="56">
        <f t="shared" si="11"/>
        <v>16535.496999999999</v>
      </c>
      <c r="J94" s="56">
        <f t="shared" si="11"/>
        <v>13309.846</v>
      </c>
      <c r="K94" s="56">
        <f t="shared" si="11"/>
        <v>8471.5137599999998</v>
      </c>
      <c r="L94" s="56"/>
      <c r="M94" s="56"/>
      <c r="N94" s="56"/>
      <c r="O94" s="56">
        <f t="shared" si="11"/>
        <v>2107.3182400000001</v>
      </c>
      <c r="P94" s="56">
        <f t="shared" si="11"/>
        <v>0</v>
      </c>
      <c r="Q94" s="56">
        <f t="shared" si="11"/>
        <v>0</v>
      </c>
      <c r="R94" s="56">
        <f t="shared" si="11"/>
        <v>0</v>
      </c>
      <c r="S94" s="56">
        <f t="shared" si="11"/>
        <v>0</v>
      </c>
      <c r="T94" s="53"/>
    </row>
    <row r="95" spans="1:21" ht="22.15" customHeight="1" x14ac:dyDescent="0.3">
      <c r="B95" s="37"/>
      <c r="C95" s="57" t="s">
        <v>48</v>
      </c>
      <c r="D95" s="58">
        <f t="shared" ref="D95:M95" si="12">D78+D94</f>
        <v>107812.70959599999</v>
      </c>
      <c r="E95" s="58">
        <f t="shared" si="12"/>
        <v>0</v>
      </c>
      <c r="F95" s="58">
        <f t="shared" si="12"/>
        <v>1760</v>
      </c>
      <c r="G95" s="58">
        <f t="shared" si="12"/>
        <v>106052.70959599999</v>
      </c>
      <c r="H95" s="58">
        <f t="shared" si="12"/>
        <v>0</v>
      </c>
      <c r="I95" s="58">
        <f t="shared" si="12"/>
        <v>84156.079700000002</v>
      </c>
      <c r="J95" s="58">
        <f t="shared" si="12"/>
        <v>70929.878670000006</v>
      </c>
      <c r="K95" s="58">
        <f t="shared" si="12"/>
        <v>41090.476856000001</v>
      </c>
      <c r="L95" s="58">
        <f t="shared" si="12"/>
        <v>0</v>
      </c>
      <c r="M95" s="58">
        <f t="shared" si="12"/>
        <v>0</v>
      </c>
      <c r="N95" s="58"/>
      <c r="O95" s="58">
        <f>O78+O94</f>
        <v>11556.503814</v>
      </c>
      <c r="P95" s="58">
        <f>P78+P94</f>
        <v>1104.18399</v>
      </c>
      <c r="Q95" s="58">
        <f>Q78+Q94</f>
        <v>1104.18399</v>
      </c>
      <c r="R95" s="58">
        <f>R78+R94</f>
        <v>0</v>
      </c>
      <c r="S95" s="58">
        <f>S78+S94</f>
        <v>0</v>
      </c>
      <c r="T95" s="59"/>
    </row>
    <row r="96" spans="1:21" ht="21.6" customHeight="1" x14ac:dyDescent="0.25">
      <c r="B96" s="128" t="s">
        <v>44</v>
      </c>
      <c r="C96" s="129"/>
      <c r="D96" s="129"/>
      <c r="E96" s="129"/>
      <c r="F96" s="129"/>
      <c r="G96" s="129"/>
      <c r="H96" s="130"/>
      <c r="I96" s="3"/>
      <c r="J96" s="1"/>
      <c r="K96" s="1"/>
      <c r="L96" s="1"/>
      <c r="M96" s="1"/>
      <c r="N96" s="1"/>
      <c r="O96" s="1"/>
      <c r="P96" s="7"/>
      <c r="Q96" s="1"/>
      <c r="R96" s="1"/>
      <c r="S96" s="1"/>
      <c r="T96" s="1"/>
    </row>
    <row r="97" spans="2:21" ht="78.75" x14ac:dyDescent="0.25">
      <c r="B97" s="38">
        <v>1</v>
      </c>
      <c r="C97" s="117" t="s">
        <v>31</v>
      </c>
      <c r="D97" s="33">
        <f>SUM(E97:H97)</f>
        <v>1487.5986700000001</v>
      </c>
      <c r="E97" s="33"/>
      <c r="F97" s="35"/>
      <c r="G97" s="41">
        <v>1487.5986700000001</v>
      </c>
      <c r="H97" s="35"/>
      <c r="I97" s="12">
        <v>2280.2660000000001</v>
      </c>
      <c r="J97" s="12">
        <v>2280.2660000000001</v>
      </c>
      <c r="K97" s="12">
        <v>1487.5986700000001</v>
      </c>
      <c r="L97" s="65" t="s">
        <v>98</v>
      </c>
      <c r="M97" s="89" t="s">
        <v>239</v>
      </c>
      <c r="N97" s="88">
        <v>43961</v>
      </c>
      <c r="O97" s="66">
        <f>J97-K97</f>
        <v>792.66732999999999</v>
      </c>
      <c r="P97" s="68"/>
      <c r="Q97" s="66"/>
      <c r="R97" s="66"/>
      <c r="S97" s="66"/>
      <c r="T97" s="1"/>
      <c r="U97">
        <v>30001</v>
      </c>
    </row>
    <row r="98" spans="2:21" ht="47.25" x14ac:dyDescent="0.25">
      <c r="B98" s="31">
        <v>2</v>
      </c>
      <c r="C98" s="117" t="s">
        <v>146</v>
      </c>
      <c r="D98" s="33">
        <f t="shared" ref="D98:D118" si="13">SUM(E98:H98)</f>
        <v>191.15304</v>
      </c>
      <c r="E98" s="36"/>
      <c r="F98" s="35"/>
      <c r="G98" s="41">
        <v>191.15304</v>
      </c>
      <c r="H98" s="35"/>
      <c r="I98" s="3">
        <v>339.11599999999999</v>
      </c>
      <c r="J98" s="12">
        <v>339.11599999999999</v>
      </c>
      <c r="K98" s="12">
        <v>191.15304</v>
      </c>
      <c r="L98" s="12" t="s">
        <v>126</v>
      </c>
      <c r="M98" s="89" t="s">
        <v>209</v>
      </c>
      <c r="N98" s="88">
        <v>43917</v>
      </c>
      <c r="O98" s="66">
        <f>J98-K98</f>
        <v>147.96295999999998</v>
      </c>
      <c r="P98" s="7"/>
      <c r="Q98" s="1"/>
      <c r="R98" s="1"/>
      <c r="S98" s="1"/>
      <c r="T98" s="50"/>
      <c r="U98">
        <v>44001</v>
      </c>
    </row>
    <row r="99" spans="2:21" ht="63" x14ac:dyDescent="0.25">
      <c r="B99" s="31">
        <v>3</v>
      </c>
      <c r="C99" s="117" t="s">
        <v>69</v>
      </c>
      <c r="D99" s="33">
        <f t="shared" si="13"/>
        <v>1428.8610799999999</v>
      </c>
      <c r="E99" s="39"/>
      <c r="F99" s="40"/>
      <c r="G99" s="41">
        <v>1428.8610799999999</v>
      </c>
      <c r="H99" s="40"/>
      <c r="I99" s="25">
        <v>2085.6840000000002</v>
      </c>
      <c r="J99" s="4">
        <v>2085.6840000000002</v>
      </c>
      <c r="K99" s="4">
        <v>1428.8610799999999</v>
      </c>
      <c r="L99" s="74" t="s">
        <v>145</v>
      </c>
      <c r="M99" s="89" t="s">
        <v>204</v>
      </c>
      <c r="N99" s="90">
        <v>43944</v>
      </c>
      <c r="O99" s="66">
        <f t="shared" ref="O99:O100" si="14">J99-K99</f>
        <v>656.82292000000029</v>
      </c>
      <c r="P99" s="69"/>
      <c r="Q99" s="24"/>
      <c r="R99" s="24"/>
      <c r="S99" s="24"/>
      <c r="T99" s="50"/>
      <c r="U99">
        <v>49001</v>
      </c>
    </row>
    <row r="100" spans="2:21" ht="47.25" x14ac:dyDescent="0.25">
      <c r="B100" s="31">
        <v>4</v>
      </c>
      <c r="C100" s="117" t="s">
        <v>75</v>
      </c>
      <c r="D100" s="33">
        <f t="shared" si="13"/>
        <v>277.93588999999997</v>
      </c>
      <c r="E100" s="39"/>
      <c r="F100" s="40"/>
      <c r="G100" s="41">
        <v>277.93588999999997</v>
      </c>
      <c r="H100" s="40"/>
      <c r="I100" s="25">
        <v>280.74333000000001</v>
      </c>
      <c r="J100" s="4">
        <v>280.74333000000001</v>
      </c>
      <c r="K100" s="102">
        <v>277.93588999999997</v>
      </c>
      <c r="L100" s="102" t="s">
        <v>125</v>
      </c>
      <c r="M100" s="103" t="s">
        <v>258</v>
      </c>
      <c r="N100" s="94"/>
      <c r="O100" s="100">
        <f t="shared" si="14"/>
        <v>2.8074400000000423</v>
      </c>
      <c r="P100" s="69"/>
      <c r="Q100" s="24"/>
      <c r="R100" s="24"/>
      <c r="S100" s="24"/>
      <c r="T100" s="50">
        <v>43903</v>
      </c>
      <c r="U100">
        <v>67001</v>
      </c>
    </row>
    <row r="101" spans="2:21" ht="63" x14ac:dyDescent="0.25">
      <c r="B101" s="31">
        <v>5</v>
      </c>
      <c r="C101" s="117" t="s">
        <v>84</v>
      </c>
      <c r="D101" s="33">
        <f t="shared" si="13"/>
        <v>281.81</v>
      </c>
      <c r="E101" s="39"/>
      <c r="F101" s="40"/>
      <c r="G101" s="41">
        <v>281.81</v>
      </c>
      <c r="H101" s="40"/>
      <c r="I101" s="25"/>
      <c r="J101" s="4"/>
      <c r="K101" s="4"/>
      <c r="L101" s="4" t="s">
        <v>126</v>
      </c>
      <c r="M101" s="24" t="s">
        <v>81</v>
      </c>
      <c r="N101" s="24"/>
      <c r="O101" s="24"/>
      <c r="P101" s="70">
        <f>SUM(Q101:S101)</f>
        <v>281.81</v>
      </c>
      <c r="Q101" s="24">
        <v>281.81</v>
      </c>
      <c r="R101" s="24"/>
      <c r="S101" s="24"/>
      <c r="T101" s="50"/>
      <c r="U101" t="s">
        <v>81</v>
      </c>
    </row>
    <row r="102" spans="2:21" ht="66.599999999999994" customHeight="1" x14ac:dyDescent="0.25">
      <c r="B102" s="38">
        <v>6</v>
      </c>
      <c r="C102" s="116" t="s">
        <v>117</v>
      </c>
      <c r="D102" s="33">
        <f t="shared" si="13"/>
        <v>610</v>
      </c>
      <c r="E102" s="39"/>
      <c r="F102" s="40"/>
      <c r="G102" s="41">
        <v>610</v>
      </c>
      <c r="H102" s="40"/>
      <c r="I102" s="25">
        <v>872.69</v>
      </c>
      <c r="J102" s="4">
        <v>872.69</v>
      </c>
      <c r="K102" s="4">
        <v>610</v>
      </c>
      <c r="L102" s="4" t="s">
        <v>182</v>
      </c>
      <c r="M102" s="24" t="s">
        <v>183</v>
      </c>
      <c r="N102" s="24"/>
      <c r="O102" s="86">
        <f>J102-K102</f>
        <v>262.69000000000005</v>
      </c>
      <c r="P102" s="69"/>
      <c r="Q102" s="24"/>
      <c r="R102" s="24"/>
      <c r="S102" s="24"/>
      <c r="T102" s="1"/>
      <c r="U102">
        <v>81001</v>
      </c>
    </row>
    <row r="103" spans="2:21" ht="63" x14ac:dyDescent="0.25">
      <c r="B103" s="31">
        <v>7</v>
      </c>
      <c r="C103" s="116" t="s">
        <v>152</v>
      </c>
      <c r="D103" s="33">
        <f t="shared" si="13"/>
        <v>694.74123999999995</v>
      </c>
      <c r="E103" s="39"/>
      <c r="F103" s="40"/>
      <c r="G103" s="41">
        <v>694.74123999999995</v>
      </c>
      <c r="H103" s="40"/>
      <c r="I103" s="25">
        <v>1379.5719999999999</v>
      </c>
      <c r="J103" s="4">
        <v>1379.5719999999999</v>
      </c>
      <c r="K103" s="4">
        <v>694.74123999999995</v>
      </c>
      <c r="L103" s="74" t="s">
        <v>225</v>
      </c>
      <c r="M103" s="24" t="s">
        <v>226</v>
      </c>
      <c r="N103" s="24"/>
      <c r="O103" s="86">
        <f>J103-K103</f>
        <v>684.83075999999994</v>
      </c>
      <c r="P103" s="69"/>
      <c r="Q103" s="24"/>
      <c r="R103" s="24"/>
      <c r="S103" s="24"/>
      <c r="T103" s="50">
        <v>43895</v>
      </c>
      <c r="U103">
        <v>93001</v>
      </c>
    </row>
    <row r="104" spans="2:21" ht="63" x14ac:dyDescent="0.25">
      <c r="B104" s="31">
        <v>8</v>
      </c>
      <c r="C104" s="116" t="s">
        <v>250</v>
      </c>
      <c r="D104" s="105">
        <f t="shared" si="13"/>
        <v>925.19899999999996</v>
      </c>
      <c r="E104" s="112"/>
      <c r="F104" s="113"/>
      <c r="G104" s="41">
        <v>925.19899999999996</v>
      </c>
      <c r="H104" s="113"/>
      <c r="I104" s="114">
        <v>925.19899999999996</v>
      </c>
      <c r="J104" s="114">
        <v>925.19899999999996</v>
      </c>
      <c r="K104" s="4"/>
      <c r="L104" s="74"/>
      <c r="M104" s="24"/>
      <c r="N104" s="24"/>
      <c r="O104" s="86"/>
      <c r="P104" s="69"/>
      <c r="Q104" s="24"/>
      <c r="R104" s="24"/>
      <c r="S104" s="24"/>
      <c r="T104" s="50">
        <v>43920</v>
      </c>
      <c r="U104">
        <v>139001</v>
      </c>
    </row>
    <row r="105" spans="2:21" ht="31.5" x14ac:dyDescent="0.25">
      <c r="B105" s="38">
        <v>9</v>
      </c>
      <c r="C105" s="116" t="s">
        <v>309</v>
      </c>
      <c r="D105" s="41">
        <f t="shared" si="13"/>
        <v>280</v>
      </c>
      <c r="E105" s="96"/>
      <c r="F105" s="97"/>
      <c r="G105" s="41">
        <v>280</v>
      </c>
      <c r="H105" s="113"/>
      <c r="I105" s="114"/>
      <c r="J105" s="4"/>
      <c r="K105" s="4"/>
      <c r="L105" s="74"/>
      <c r="M105" s="24"/>
      <c r="N105" s="24"/>
      <c r="O105" s="86"/>
      <c r="P105" s="69"/>
      <c r="Q105" s="24"/>
      <c r="R105" s="24"/>
      <c r="S105" s="24"/>
      <c r="T105" s="50"/>
    </row>
    <row r="106" spans="2:21" ht="57" customHeight="1" x14ac:dyDescent="0.25">
      <c r="B106" s="31">
        <v>10</v>
      </c>
      <c r="C106" s="116" t="s">
        <v>318</v>
      </c>
      <c r="D106" s="41">
        <f t="shared" si="13"/>
        <v>2700</v>
      </c>
      <c r="E106" s="96"/>
      <c r="F106" s="97"/>
      <c r="G106" s="41">
        <v>2700</v>
      </c>
      <c r="H106" s="113"/>
      <c r="I106" s="114"/>
      <c r="J106" s="4"/>
      <c r="K106" s="4"/>
      <c r="L106" s="74"/>
      <c r="M106" s="24"/>
      <c r="N106" s="24"/>
      <c r="O106" s="86"/>
      <c r="P106" s="69"/>
      <c r="Q106" s="24"/>
      <c r="R106" s="24"/>
      <c r="S106" s="24"/>
      <c r="T106" s="50"/>
    </row>
    <row r="107" spans="2:21" ht="57" customHeight="1" x14ac:dyDescent="0.25">
      <c r="B107" s="31">
        <v>11</v>
      </c>
      <c r="C107" s="116" t="s">
        <v>271</v>
      </c>
      <c r="D107" s="41">
        <f t="shared" si="13"/>
        <v>250</v>
      </c>
      <c r="E107" s="96"/>
      <c r="F107" s="97"/>
      <c r="G107" s="41">
        <v>250</v>
      </c>
      <c r="H107" s="113"/>
      <c r="I107" s="114"/>
      <c r="J107" s="4"/>
      <c r="K107" s="4"/>
      <c r="L107" s="74"/>
      <c r="M107" s="24"/>
      <c r="N107" s="24"/>
      <c r="O107" s="86"/>
      <c r="P107" s="69"/>
      <c r="Q107" s="24"/>
      <c r="R107" s="24"/>
      <c r="S107" s="24"/>
      <c r="T107" s="50"/>
    </row>
    <row r="108" spans="2:21" ht="32.450000000000003" customHeight="1" x14ac:dyDescent="0.25">
      <c r="B108" s="38">
        <v>12</v>
      </c>
      <c r="C108" s="116" t="s">
        <v>272</v>
      </c>
      <c r="D108" s="41">
        <f t="shared" si="13"/>
        <v>1272.9000000000001</v>
      </c>
      <c r="E108" s="96"/>
      <c r="F108" s="97"/>
      <c r="G108" s="41">
        <v>1272.9000000000001</v>
      </c>
      <c r="H108" s="113"/>
      <c r="I108" s="114"/>
      <c r="J108" s="4"/>
      <c r="K108" s="4"/>
      <c r="L108" s="74"/>
      <c r="M108" s="24"/>
      <c r="N108" s="24"/>
      <c r="O108" s="86"/>
      <c r="P108" s="69"/>
      <c r="Q108" s="24"/>
      <c r="R108" s="24"/>
      <c r="S108" s="24"/>
      <c r="T108" s="50"/>
    </row>
    <row r="109" spans="2:21" ht="34.15" customHeight="1" x14ac:dyDescent="0.25">
      <c r="B109" s="55"/>
      <c r="C109" s="83" t="s">
        <v>7</v>
      </c>
      <c r="D109" s="81">
        <f>SUM(D97:D108)</f>
        <v>10400.198919999999</v>
      </c>
      <c r="E109" s="81">
        <f t="shared" ref="E109:S109" si="15">SUM(E97:E108)</f>
        <v>0</v>
      </c>
      <c r="F109" s="81">
        <f t="shared" si="15"/>
        <v>0</v>
      </c>
      <c r="G109" s="81">
        <f t="shared" si="15"/>
        <v>10400.198919999999</v>
      </c>
      <c r="H109" s="81">
        <f t="shared" si="15"/>
        <v>0</v>
      </c>
      <c r="I109" s="81">
        <f t="shared" si="15"/>
        <v>8163.2703300000003</v>
      </c>
      <c r="J109" s="81">
        <f t="shared" si="15"/>
        <v>8163.2703300000003</v>
      </c>
      <c r="K109" s="81">
        <f t="shared" si="15"/>
        <v>4690.2899200000002</v>
      </c>
      <c r="L109" s="81"/>
      <c r="M109" s="81"/>
      <c r="N109" s="81"/>
      <c r="O109" s="81">
        <f t="shared" si="15"/>
        <v>2547.7814100000001</v>
      </c>
      <c r="P109" s="81">
        <f t="shared" si="15"/>
        <v>281.81</v>
      </c>
      <c r="Q109" s="81">
        <f t="shared" si="15"/>
        <v>281.81</v>
      </c>
      <c r="R109" s="81">
        <f t="shared" si="15"/>
        <v>0</v>
      </c>
      <c r="S109" s="81">
        <f t="shared" si="15"/>
        <v>0</v>
      </c>
      <c r="T109" s="82"/>
    </row>
    <row r="110" spans="2:21" ht="22.9" customHeight="1" x14ac:dyDescent="0.25">
      <c r="B110" s="128" t="s">
        <v>171</v>
      </c>
      <c r="C110" s="136"/>
      <c r="D110" s="136"/>
      <c r="E110" s="136"/>
      <c r="F110" s="136"/>
      <c r="G110" s="136"/>
      <c r="H110" s="137"/>
      <c r="I110" s="25"/>
      <c r="J110" s="4"/>
      <c r="K110" s="4"/>
      <c r="L110" s="4"/>
      <c r="M110" s="24"/>
      <c r="N110" s="24"/>
      <c r="O110" s="24"/>
      <c r="P110" s="69"/>
      <c r="Q110" s="24"/>
      <c r="R110" s="24"/>
      <c r="S110" s="24"/>
      <c r="T110" s="50"/>
    </row>
    <row r="111" spans="2:21" ht="47.25" x14ac:dyDescent="0.25">
      <c r="B111" s="31">
        <v>1</v>
      </c>
      <c r="C111" s="116" t="s">
        <v>167</v>
      </c>
      <c r="D111" s="33">
        <f t="shared" si="13"/>
        <v>2906.3809999999999</v>
      </c>
      <c r="E111" s="39"/>
      <c r="F111" s="40"/>
      <c r="G111" s="41"/>
      <c r="H111" s="41">
        <v>2906.3809999999999</v>
      </c>
      <c r="I111" s="25">
        <v>2906.3809999999999</v>
      </c>
      <c r="J111" s="4">
        <v>2906.3809999999999</v>
      </c>
      <c r="K111" s="4"/>
      <c r="L111" s="4"/>
      <c r="M111" s="24"/>
      <c r="N111" s="24"/>
      <c r="O111" s="24"/>
      <c r="P111" s="69"/>
      <c r="Q111" s="24"/>
      <c r="R111" s="24"/>
      <c r="S111" s="24"/>
      <c r="T111" s="50">
        <v>43900</v>
      </c>
      <c r="U111">
        <v>110001</v>
      </c>
    </row>
    <row r="112" spans="2:21" ht="63" x14ac:dyDescent="0.25">
      <c r="B112" s="31">
        <v>2</v>
      </c>
      <c r="C112" s="116" t="s">
        <v>168</v>
      </c>
      <c r="D112" s="79">
        <f t="shared" si="13"/>
        <v>2429.056</v>
      </c>
      <c r="E112" s="39"/>
      <c r="F112" s="40"/>
      <c r="G112" s="41"/>
      <c r="H112" s="41">
        <v>2429.056</v>
      </c>
      <c r="I112" s="25">
        <v>2429.056</v>
      </c>
      <c r="J112" s="4">
        <v>2429.056</v>
      </c>
      <c r="K112" s="4"/>
      <c r="L112" s="4"/>
      <c r="M112" s="24"/>
      <c r="N112" s="24"/>
      <c r="O112" s="24"/>
      <c r="P112" s="69"/>
      <c r="Q112" s="24"/>
      <c r="R112" s="24"/>
      <c r="S112" s="24"/>
      <c r="T112" s="50">
        <v>43900</v>
      </c>
      <c r="U112">
        <v>112001</v>
      </c>
    </row>
    <row r="113" spans="2:22" ht="78.75" x14ac:dyDescent="0.25">
      <c r="B113" s="31">
        <v>3</v>
      </c>
      <c r="C113" s="116" t="s">
        <v>196</v>
      </c>
      <c r="D113" s="79">
        <f t="shared" si="13"/>
        <v>3526.9380000000001</v>
      </c>
      <c r="E113" s="39"/>
      <c r="F113" s="40"/>
      <c r="G113" s="41">
        <v>3526.9380000000001</v>
      </c>
      <c r="H113" s="41"/>
      <c r="I113" s="41">
        <v>3526.9380000000001</v>
      </c>
      <c r="J113" s="4">
        <v>3526.9380000000001</v>
      </c>
      <c r="K113" s="4">
        <v>2997.8964299999998</v>
      </c>
      <c r="L113" s="4" t="s">
        <v>339</v>
      </c>
      <c r="M113" s="24" t="s">
        <v>340</v>
      </c>
      <c r="N113" s="86">
        <f>J113-K113</f>
        <v>529.04157000000032</v>
      </c>
      <c r="O113" s="24"/>
      <c r="P113" s="69"/>
      <c r="Q113" s="24"/>
      <c r="R113" s="24"/>
      <c r="S113" s="24"/>
      <c r="T113" s="50">
        <v>43913</v>
      </c>
      <c r="U113">
        <v>118001</v>
      </c>
    </row>
    <row r="114" spans="2:22" ht="51.6" customHeight="1" x14ac:dyDescent="0.25">
      <c r="B114" s="31">
        <v>4</v>
      </c>
      <c r="C114" s="116" t="s">
        <v>319</v>
      </c>
      <c r="D114" s="119">
        <f t="shared" si="13"/>
        <v>3255.8</v>
      </c>
      <c r="E114" s="112"/>
      <c r="F114" s="113"/>
      <c r="G114" s="120"/>
      <c r="H114" s="120">
        <v>3255.8</v>
      </c>
      <c r="I114" s="41"/>
      <c r="J114" s="4"/>
      <c r="K114" s="4"/>
      <c r="L114" s="4"/>
      <c r="M114" s="24"/>
      <c r="N114" s="24"/>
      <c r="O114" s="24"/>
      <c r="P114" s="69"/>
      <c r="Q114" s="24"/>
      <c r="R114" s="24"/>
      <c r="S114" s="24"/>
      <c r="T114" s="50"/>
    </row>
    <row r="115" spans="2:22" ht="51.6" customHeight="1" x14ac:dyDescent="0.25">
      <c r="B115" s="31">
        <v>5</v>
      </c>
      <c r="C115" s="116" t="s">
        <v>334</v>
      </c>
      <c r="D115" s="119">
        <f t="shared" si="13"/>
        <v>4758.4242100000001</v>
      </c>
      <c r="E115" s="112"/>
      <c r="F115" s="119">
        <v>4710.84</v>
      </c>
      <c r="G115" s="120">
        <v>47.584209999999999</v>
      </c>
      <c r="H115" s="120"/>
      <c r="I115" s="41"/>
      <c r="J115" s="4"/>
      <c r="K115" s="4"/>
      <c r="L115" s="4"/>
      <c r="M115" s="24"/>
      <c r="N115" s="24"/>
      <c r="O115" s="24"/>
      <c r="P115" s="69"/>
      <c r="Q115" s="24"/>
      <c r="R115" s="24"/>
      <c r="S115" s="24"/>
      <c r="T115" s="50"/>
    </row>
    <row r="116" spans="2:22" ht="51.6" customHeight="1" x14ac:dyDescent="0.25">
      <c r="B116" s="31">
        <v>6</v>
      </c>
      <c r="C116" s="116" t="s">
        <v>335</v>
      </c>
      <c r="D116" s="119">
        <f t="shared" si="13"/>
        <v>2439.105</v>
      </c>
      <c r="E116" s="112"/>
      <c r="F116" s="119">
        <v>2414.7139499999998</v>
      </c>
      <c r="G116" s="120">
        <v>24.39105</v>
      </c>
      <c r="H116" s="120"/>
      <c r="I116" s="41"/>
      <c r="J116" s="4"/>
      <c r="K116" s="4"/>
      <c r="L116" s="4"/>
      <c r="M116" s="24"/>
      <c r="N116" s="24"/>
      <c r="O116" s="24"/>
      <c r="P116" s="69"/>
      <c r="Q116" s="24"/>
      <c r="R116" s="24"/>
      <c r="S116" s="24"/>
      <c r="T116" s="50"/>
    </row>
    <row r="117" spans="2:22" ht="51.6" customHeight="1" x14ac:dyDescent="0.25">
      <c r="B117" s="31">
        <v>7</v>
      </c>
      <c r="C117" s="116" t="s">
        <v>336</v>
      </c>
      <c r="D117" s="119">
        <f t="shared" si="13"/>
        <v>3289.6000000000004</v>
      </c>
      <c r="E117" s="112"/>
      <c r="F117" s="119">
        <v>3256.7040000000002</v>
      </c>
      <c r="G117" s="120">
        <v>32.896000000000001</v>
      </c>
      <c r="H117" s="120"/>
      <c r="I117" s="41"/>
      <c r="J117" s="4"/>
      <c r="K117" s="4"/>
      <c r="L117" s="4"/>
      <c r="M117" s="24"/>
      <c r="N117" s="24"/>
      <c r="O117" s="24"/>
      <c r="P117" s="69"/>
      <c r="Q117" s="24"/>
      <c r="R117" s="24"/>
      <c r="S117" s="24"/>
      <c r="T117" s="50"/>
    </row>
    <row r="118" spans="2:22" ht="51.6" customHeight="1" x14ac:dyDescent="0.25">
      <c r="B118" s="31">
        <v>8</v>
      </c>
      <c r="C118" s="116" t="s">
        <v>337</v>
      </c>
      <c r="D118" s="119">
        <f t="shared" si="13"/>
        <v>324.90199999999999</v>
      </c>
      <c r="E118" s="112"/>
      <c r="F118" s="119">
        <v>321.65298000000001</v>
      </c>
      <c r="G118" s="120">
        <v>3.2490199999999998</v>
      </c>
      <c r="H118" s="120"/>
      <c r="I118" s="41"/>
      <c r="J118" s="4"/>
      <c r="K118" s="4"/>
      <c r="L118" s="4"/>
      <c r="M118" s="24"/>
      <c r="N118" s="24"/>
      <c r="O118" s="24"/>
      <c r="P118" s="69"/>
      <c r="Q118" s="24"/>
      <c r="R118" s="24"/>
      <c r="S118" s="24"/>
      <c r="T118" s="50"/>
    </row>
    <row r="119" spans="2:22" ht="31.5" x14ac:dyDescent="0.25">
      <c r="B119" s="30"/>
      <c r="C119" s="30" t="s">
        <v>172</v>
      </c>
      <c r="D119" s="43">
        <f>SUM(D111:D118)</f>
        <v>22930.20621</v>
      </c>
      <c r="E119" s="43">
        <f t="shared" ref="E119:J119" si="16">SUM(E111:E118)</f>
        <v>0</v>
      </c>
      <c r="F119" s="43">
        <f t="shared" si="16"/>
        <v>10703.91093</v>
      </c>
      <c r="G119" s="43">
        <f t="shared" si="16"/>
        <v>3635.0582800000007</v>
      </c>
      <c r="H119" s="43">
        <f t="shared" si="16"/>
        <v>8591.237000000001</v>
      </c>
      <c r="I119" s="43">
        <f t="shared" si="16"/>
        <v>8862.375</v>
      </c>
      <c r="J119" s="43">
        <f t="shared" si="16"/>
        <v>8862.375</v>
      </c>
      <c r="K119" s="43">
        <f t="shared" ref="K119:S119" si="17">SUM(K111:K114)</f>
        <v>2997.8964299999998</v>
      </c>
      <c r="L119" s="43"/>
      <c r="M119" s="43"/>
      <c r="N119" s="43"/>
      <c r="O119" s="43">
        <f t="shared" si="17"/>
        <v>0</v>
      </c>
      <c r="P119" s="43">
        <f t="shared" si="17"/>
        <v>0</v>
      </c>
      <c r="Q119" s="43">
        <f t="shared" si="17"/>
        <v>0</v>
      </c>
      <c r="R119" s="43">
        <f t="shared" si="17"/>
        <v>0</v>
      </c>
      <c r="S119" s="43">
        <f t="shared" si="17"/>
        <v>0</v>
      </c>
      <c r="T119" s="1"/>
    </row>
    <row r="120" spans="2:22" ht="34.15" customHeight="1" x14ac:dyDescent="0.25">
      <c r="B120" s="37"/>
      <c r="C120" s="30" t="s">
        <v>49</v>
      </c>
      <c r="D120" s="84">
        <f t="shared" ref="D120:K120" si="18">D109+D119</f>
        <v>33330.405129999999</v>
      </c>
      <c r="E120" s="84">
        <f t="shared" si="18"/>
        <v>0</v>
      </c>
      <c r="F120" s="84">
        <f t="shared" si="18"/>
        <v>10703.91093</v>
      </c>
      <c r="G120" s="84">
        <f t="shared" si="18"/>
        <v>14035.2572</v>
      </c>
      <c r="H120" s="42">
        <f t="shared" si="18"/>
        <v>8591.237000000001</v>
      </c>
      <c r="I120" s="42">
        <f t="shared" si="18"/>
        <v>17025.645329999999</v>
      </c>
      <c r="J120" s="42">
        <f t="shared" si="18"/>
        <v>17025.645329999999</v>
      </c>
      <c r="K120" s="42">
        <f t="shared" si="18"/>
        <v>7688.1863499999999</v>
      </c>
      <c r="L120" s="42"/>
      <c r="M120" s="42"/>
      <c r="N120" s="42"/>
      <c r="O120" s="42">
        <f>O109+O119</f>
        <v>2547.7814100000001</v>
      </c>
      <c r="P120" s="42">
        <f>P109+P119</f>
        <v>281.81</v>
      </c>
      <c r="Q120" s="42">
        <f>Q109+Q119</f>
        <v>281.81</v>
      </c>
      <c r="R120" s="42">
        <f>R109+R119</f>
        <v>0</v>
      </c>
      <c r="S120" s="42">
        <f>S109+S119</f>
        <v>0</v>
      </c>
      <c r="T120" s="1"/>
    </row>
    <row r="121" spans="2:22" ht="15.75" x14ac:dyDescent="0.25">
      <c r="B121" s="131" t="s">
        <v>47</v>
      </c>
      <c r="C121" s="129"/>
      <c r="D121" s="129"/>
      <c r="E121" s="129"/>
      <c r="F121" s="129"/>
      <c r="G121" s="129"/>
      <c r="H121" s="130"/>
      <c r="I121" s="3"/>
      <c r="J121" s="1"/>
      <c r="K121" s="1"/>
      <c r="L121" s="1"/>
      <c r="M121" s="1"/>
      <c r="N121" s="1"/>
      <c r="O121" s="1"/>
      <c r="P121" s="7"/>
      <c r="Q121" s="1"/>
      <c r="R121" s="1"/>
      <c r="S121" s="1"/>
      <c r="T121" s="1"/>
    </row>
    <row r="122" spans="2:22" ht="31.5" x14ac:dyDescent="0.25">
      <c r="B122" s="31">
        <v>1</v>
      </c>
      <c r="C122" s="117" t="s">
        <v>88</v>
      </c>
      <c r="D122" s="33">
        <f>SUM(E122:H122)</f>
        <v>1496.57249</v>
      </c>
      <c r="E122" s="34"/>
      <c r="F122" s="35"/>
      <c r="G122" s="109">
        <v>1496.57249</v>
      </c>
      <c r="H122" s="35"/>
      <c r="I122" s="3">
        <v>2211.8409999999999</v>
      </c>
      <c r="J122" s="3">
        <v>2211.8409999999999</v>
      </c>
      <c r="K122" s="3">
        <v>1496.57249</v>
      </c>
      <c r="L122" s="67" t="s">
        <v>161</v>
      </c>
      <c r="M122" s="1" t="s">
        <v>162</v>
      </c>
      <c r="N122" s="1"/>
      <c r="O122" s="78">
        <f>J122-K122</f>
        <v>715.26850999999988</v>
      </c>
      <c r="P122" s="7"/>
      <c r="Q122" s="1"/>
      <c r="R122" s="1"/>
      <c r="S122" s="1"/>
      <c r="T122" s="1"/>
      <c r="U122">
        <v>72001</v>
      </c>
    </row>
    <row r="123" spans="2:22" ht="31.5" x14ac:dyDescent="0.25">
      <c r="B123" s="31">
        <v>2</v>
      </c>
      <c r="C123" s="117" t="s">
        <v>89</v>
      </c>
      <c r="D123" s="33">
        <f t="shared" ref="D123:D131" si="19">SUM(E123:H123)</f>
        <v>1169.6553899999999</v>
      </c>
      <c r="E123" s="34"/>
      <c r="F123" s="35"/>
      <c r="G123" s="109">
        <v>1169.6553899999999</v>
      </c>
      <c r="H123" s="35"/>
      <c r="I123" s="34">
        <v>2888.038</v>
      </c>
      <c r="J123" s="3">
        <v>2888.038</v>
      </c>
      <c r="K123" s="3">
        <v>1169.6553899999999</v>
      </c>
      <c r="L123" s="3" t="s">
        <v>157</v>
      </c>
      <c r="M123" s="1" t="s">
        <v>158</v>
      </c>
      <c r="N123" s="1"/>
      <c r="O123" s="78">
        <f>J123-K123</f>
        <v>1718.3826100000001</v>
      </c>
      <c r="P123" s="7"/>
      <c r="Q123" s="1"/>
      <c r="R123" s="1"/>
      <c r="S123" s="1"/>
      <c r="T123" s="1"/>
      <c r="U123">
        <v>69001</v>
      </c>
      <c r="V123" t="s">
        <v>159</v>
      </c>
    </row>
    <row r="124" spans="2:22" ht="47.25" x14ac:dyDescent="0.25">
      <c r="B124" s="31">
        <v>3</v>
      </c>
      <c r="C124" s="117" t="s">
        <v>12</v>
      </c>
      <c r="D124" s="33">
        <f t="shared" si="19"/>
        <v>4286.1270599999998</v>
      </c>
      <c r="E124" s="34"/>
      <c r="F124" s="35"/>
      <c r="G124" s="109">
        <v>4286.1270599999998</v>
      </c>
      <c r="H124" s="35"/>
      <c r="I124" s="3">
        <v>5688.5940000000001</v>
      </c>
      <c r="J124" s="3">
        <v>5688.5940000000001</v>
      </c>
      <c r="K124" s="3">
        <v>4286.1270599999998</v>
      </c>
      <c r="L124" s="67" t="s">
        <v>125</v>
      </c>
      <c r="M124" s="73" t="s">
        <v>220</v>
      </c>
      <c r="N124" s="88">
        <v>43946</v>
      </c>
      <c r="O124" s="66">
        <f>J124-K124</f>
        <v>1402.4669400000002</v>
      </c>
      <c r="P124" s="7"/>
      <c r="Q124" s="1"/>
      <c r="R124" s="1"/>
      <c r="S124" s="1"/>
      <c r="T124" s="1"/>
      <c r="U124">
        <v>17001</v>
      </c>
    </row>
    <row r="125" spans="2:22" ht="47.25" x14ac:dyDescent="0.25">
      <c r="B125" s="31">
        <v>4</v>
      </c>
      <c r="C125" s="117" t="s">
        <v>90</v>
      </c>
      <c r="D125" s="33">
        <f t="shared" si="19"/>
        <v>1556.6973</v>
      </c>
      <c r="E125" s="34"/>
      <c r="F125" s="35"/>
      <c r="G125" s="109">
        <v>1556.6973</v>
      </c>
      <c r="H125" s="35"/>
      <c r="I125" s="3">
        <v>2638.47</v>
      </c>
      <c r="J125" s="3">
        <v>2638.47</v>
      </c>
      <c r="K125" s="3">
        <v>1556.6973</v>
      </c>
      <c r="L125" s="3" t="s">
        <v>99</v>
      </c>
      <c r="M125" s="1" t="s">
        <v>163</v>
      </c>
      <c r="N125" s="1"/>
      <c r="O125" s="66">
        <f>J125-K125</f>
        <v>1081.7726999999998</v>
      </c>
      <c r="P125" s="7"/>
      <c r="Q125" s="1"/>
      <c r="R125" s="1"/>
      <c r="S125" s="1"/>
      <c r="T125" s="1"/>
      <c r="U125">
        <v>71003</v>
      </c>
    </row>
    <row r="126" spans="2:22" ht="49.9" customHeight="1" x14ac:dyDescent="0.25">
      <c r="B126" s="31">
        <v>5</v>
      </c>
      <c r="C126" s="117" t="s">
        <v>91</v>
      </c>
      <c r="D126" s="33">
        <f t="shared" si="19"/>
        <v>1408.2737999999999</v>
      </c>
      <c r="E126" s="34"/>
      <c r="F126" s="35"/>
      <c r="G126" s="109">
        <v>1408.2737999999999</v>
      </c>
      <c r="H126" s="35"/>
      <c r="I126" s="3">
        <v>2492.52</v>
      </c>
      <c r="J126" s="3">
        <v>2492.52</v>
      </c>
      <c r="K126" s="3">
        <v>1408.2737999999999</v>
      </c>
      <c r="L126" s="3" t="s">
        <v>99</v>
      </c>
      <c r="M126" s="1" t="s">
        <v>160</v>
      </c>
      <c r="N126" s="1"/>
      <c r="O126" s="66">
        <f t="shared" ref="O126:O127" si="20">J126-K126</f>
        <v>1084.2462</v>
      </c>
      <c r="P126" s="7"/>
      <c r="Q126" s="1"/>
      <c r="R126" s="1"/>
      <c r="S126" s="1"/>
      <c r="T126" s="1"/>
      <c r="U126">
        <v>70001</v>
      </c>
      <c r="V126" s="77"/>
    </row>
    <row r="127" spans="2:22" ht="72.599999999999994" customHeight="1" x14ac:dyDescent="0.25">
      <c r="B127" s="31">
        <v>6</v>
      </c>
      <c r="C127" s="117" t="s">
        <v>114</v>
      </c>
      <c r="D127" s="33">
        <f t="shared" si="19"/>
        <v>391.95643999999999</v>
      </c>
      <c r="E127" s="34"/>
      <c r="F127" s="35"/>
      <c r="G127" s="109">
        <v>391.95643999999999</v>
      </c>
      <c r="H127" s="35"/>
      <c r="I127" s="3">
        <v>592.66300000000001</v>
      </c>
      <c r="J127" s="3">
        <v>592.66300000000001</v>
      </c>
      <c r="K127" s="3">
        <v>391.95643999999999</v>
      </c>
      <c r="L127" s="67" t="s">
        <v>223</v>
      </c>
      <c r="M127" s="1" t="s">
        <v>224</v>
      </c>
      <c r="N127" s="1"/>
      <c r="O127" s="1">
        <f t="shared" si="20"/>
        <v>200.70656000000002</v>
      </c>
      <c r="P127" s="7"/>
      <c r="Q127" s="1"/>
      <c r="R127" s="1"/>
      <c r="S127" s="1"/>
      <c r="T127" s="50">
        <v>43895</v>
      </c>
      <c r="U127">
        <v>85001</v>
      </c>
    </row>
    <row r="128" spans="2:22" ht="52.9" customHeight="1" x14ac:dyDescent="0.25">
      <c r="B128" s="31">
        <v>7</v>
      </c>
      <c r="C128" s="117" t="s">
        <v>320</v>
      </c>
      <c r="D128" s="105">
        <f t="shared" si="19"/>
        <v>968.49</v>
      </c>
      <c r="E128" s="109"/>
      <c r="F128" s="109">
        <v>628.65</v>
      </c>
      <c r="G128" s="109">
        <v>339.84</v>
      </c>
      <c r="H128" s="35"/>
      <c r="I128" s="3"/>
      <c r="J128" s="3"/>
      <c r="K128" s="3"/>
      <c r="L128" s="67"/>
      <c r="M128" s="1"/>
      <c r="N128" s="1"/>
      <c r="O128" s="1"/>
      <c r="P128" s="7"/>
      <c r="Q128" s="1"/>
      <c r="R128" s="1"/>
      <c r="S128" s="1"/>
      <c r="T128" s="50"/>
    </row>
    <row r="129" spans="2:21" ht="55.15" customHeight="1" x14ac:dyDescent="0.25">
      <c r="B129" s="31">
        <v>8</v>
      </c>
      <c r="C129" s="117" t="s">
        <v>321</v>
      </c>
      <c r="D129" s="105">
        <f t="shared" si="19"/>
        <v>120</v>
      </c>
      <c r="E129" s="109"/>
      <c r="F129" s="110"/>
      <c r="G129" s="109">
        <v>120</v>
      </c>
      <c r="H129" s="35"/>
      <c r="I129" s="3"/>
      <c r="J129" s="3"/>
      <c r="K129" s="3"/>
      <c r="L129" s="67"/>
      <c r="M129" s="1"/>
      <c r="N129" s="1"/>
      <c r="O129" s="1"/>
      <c r="P129" s="7"/>
      <c r="Q129" s="1"/>
      <c r="R129" s="1"/>
      <c r="S129" s="1"/>
      <c r="T129" s="50"/>
    </row>
    <row r="130" spans="2:21" ht="55.9" customHeight="1" x14ac:dyDescent="0.25">
      <c r="B130" s="31">
        <v>9</v>
      </c>
      <c r="C130" s="117" t="s">
        <v>285</v>
      </c>
      <c r="D130" s="105">
        <f t="shared" si="19"/>
        <v>157.30000000000001</v>
      </c>
      <c r="E130" s="109"/>
      <c r="F130" s="110"/>
      <c r="G130" s="109">
        <v>157.30000000000001</v>
      </c>
      <c r="H130" s="110"/>
      <c r="I130" s="98">
        <v>157.30000000000001</v>
      </c>
      <c r="J130" s="98"/>
      <c r="K130" s="3"/>
      <c r="L130" s="67"/>
      <c r="M130" s="1"/>
      <c r="N130" s="1"/>
      <c r="O130" s="1"/>
      <c r="P130" s="7"/>
      <c r="Q130" s="1"/>
      <c r="R130" s="1"/>
      <c r="S130" s="1"/>
      <c r="T130" s="50">
        <v>43916</v>
      </c>
      <c r="U130">
        <v>161001</v>
      </c>
    </row>
    <row r="131" spans="2:21" ht="79.150000000000006" customHeight="1" x14ac:dyDescent="0.25">
      <c r="B131" s="31">
        <v>10</v>
      </c>
      <c r="C131" s="117" t="s">
        <v>328</v>
      </c>
      <c r="D131" s="105">
        <f t="shared" si="19"/>
        <v>7554.9322700000002</v>
      </c>
      <c r="E131" s="109"/>
      <c r="F131" s="109">
        <v>3529.84</v>
      </c>
      <c r="G131" s="109">
        <f>506.15297+103.5493+3415.39</f>
        <v>4025.0922700000001</v>
      </c>
      <c r="H131" s="110"/>
      <c r="I131" s="98">
        <v>7554.9322700000002</v>
      </c>
      <c r="J131" s="98"/>
      <c r="K131" s="3"/>
      <c r="L131" s="67"/>
      <c r="M131" s="1"/>
      <c r="N131" s="1"/>
      <c r="O131" s="1"/>
      <c r="P131" s="7"/>
      <c r="Q131" s="1"/>
      <c r="R131" s="1"/>
      <c r="S131" s="1"/>
      <c r="T131" s="50">
        <v>43917</v>
      </c>
      <c r="U131">
        <v>163001</v>
      </c>
    </row>
    <row r="132" spans="2:21" ht="34.9" customHeight="1" x14ac:dyDescent="0.25">
      <c r="B132" s="31"/>
      <c r="C132" s="30" t="s">
        <v>7</v>
      </c>
      <c r="D132" s="43">
        <f>SUM(D122:D131)</f>
        <v>19110.00475</v>
      </c>
      <c r="E132" s="43">
        <f t="shared" ref="E132:S132" si="21">SUM(E122:E131)</f>
        <v>0</v>
      </c>
      <c r="F132" s="43">
        <f t="shared" si="21"/>
        <v>4158.49</v>
      </c>
      <c r="G132" s="43">
        <f t="shared" si="21"/>
        <v>14951.514749999998</v>
      </c>
      <c r="H132" s="43">
        <f t="shared" si="21"/>
        <v>0</v>
      </c>
      <c r="I132" s="43">
        <f t="shared" si="21"/>
        <v>24224.358270000001</v>
      </c>
      <c r="J132" s="43">
        <f t="shared" si="21"/>
        <v>16512.126</v>
      </c>
      <c r="K132" s="43">
        <f t="shared" si="21"/>
        <v>10309.28248</v>
      </c>
      <c r="L132" s="43"/>
      <c r="M132" s="43"/>
      <c r="N132" s="43"/>
      <c r="O132" s="43">
        <f t="shared" si="21"/>
        <v>6202.8435199999994</v>
      </c>
      <c r="P132" s="43">
        <f t="shared" si="21"/>
        <v>0</v>
      </c>
      <c r="Q132" s="43">
        <f t="shared" si="21"/>
        <v>0</v>
      </c>
      <c r="R132" s="43">
        <f t="shared" si="21"/>
        <v>0</v>
      </c>
      <c r="S132" s="43">
        <f t="shared" si="21"/>
        <v>0</v>
      </c>
      <c r="T132" s="43"/>
    </row>
    <row r="133" spans="2:21" ht="21.6" customHeight="1" x14ac:dyDescent="0.25">
      <c r="B133" s="128" t="s">
        <v>213</v>
      </c>
      <c r="C133" s="136"/>
      <c r="D133" s="136"/>
      <c r="E133" s="136"/>
      <c r="F133" s="136"/>
      <c r="G133" s="136"/>
      <c r="H133" s="137"/>
      <c r="I133" s="3"/>
      <c r="J133" s="3"/>
      <c r="K133" s="3"/>
      <c r="L133" s="3"/>
      <c r="M133" s="1"/>
      <c r="N133" s="1"/>
      <c r="O133" s="1"/>
      <c r="P133" s="7"/>
      <c r="Q133" s="1"/>
      <c r="R133" s="1"/>
      <c r="S133" s="1"/>
      <c r="T133" s="50"/>
    </row>
    <row r="134" spans="2:21" ht="46.15" customHeight="1" x14ac:dyDescent="0.25">
      <c r="B134" s="31">
        <v>1</v>
      </c>
      <c r="C134" s="117" t="s">
        <v>329</v>
      </c>
      <c r="D134" s="33">
        <f>SUM(E134:H134)</f>
        <v>400</v>
      </c>
      <c r="E134" s="34"/>
      <c r="F134" s="35"/>
      <c r="G134" s="34">
        <v>400</v>
      </c>
      <c r="H134" s="35"/>
      <c r="I134" s="34"/>
      <c r="J134" s="3"/>
      <c r="K134" s="3"/>
      <c r="L134" s="3"/>
      <c r="M134" s="1"/>
      <c r="N134" s="1"/>
      <c r="O134" s="1"/>
      <c r="P134" s="7"/>
      <c r="Q134" s="1"/>
      <c r="R134" s="1"/>
      <c r="S134" s="1"/>
      <c r="T134" s="50"/>
      <c r="U134">
        <v>126001</v>
      </c>
    </row>
    <row r="135" spans="2:21" ht="48" customHeight="1" x14ac:dyDescent="0.25">
      <c r="B135" s="31">
        <v>2</v>
      </c>
      <c r="C135" s="117" t="s">
        <v>277</v>
      </c>
      <c r="D135" s="105">
        <f t="shared" ref="D135:D139" si="22">SUM(E135:H135)</f>
        <v>1090.73</v>
      </c>
      <c r="E135" s="109"/>
      <c r="F135" s="110"/>
      <c r="G135" s="109">
        <v>1090.73</v>
      </c>
      <c r="H135" s="35"/>
      <c r="I135" s="34"/>
      <c r="J135" s="3"/>
      <c r="K135" s="3"/>
      <c r="L135" s="3"/>
      <c r="M135" s="1"/>
      <c r="N135" s="1"/>
      <c r="O135" s="1"/>
      <c r="P135" s="7"/>
      <c r="Q135" s="1"/>
      <c r="R135" s="1"/>
      <c r="S135" s="1"/>
      <c r="T135" s="50"/>
    </row>
    <row r="136" spans="2:21" ht="49.9" customHeight="1" x14ac:dyDescent="0.25">
      <c r="B136" s="31">
        <v>3</v>
      </c>
      <c r="C136" s="117" t="s">
        <v>278</v>
      </c>
      <c r="D136" s="105">
        <f t="shared" si="22"/>
        <v>716.48</v>
      </c>
      <c r="E136" s="109"/>
      <c r="F136" s="110"/>
      <c r="G136" s="109">
        <v>716.48</v>
      </c>
      <c r="H136" s="35"/>
      <c r="I136" s="34"/>
      <c r="J136" s="3"/>
      <c r="K136" s="3"/>
      <c r="L136" s="3"/>
      <c r="M136" s="1"/>
      <c r="N136" s="1"/>
      <c r="O136" s="1"/>
      <c r="P136" s="7"/>
      <c r="Q136" s="1"/>
      <c r="R136" s="1"/>
      <c r="S136" s="1"/>
      <c r="T136" s="50"/>
    </row>
    <row r="137" spans="2:21" ht="52.15" customHeight="1" x14ac:dyDescent="0.25">
      <c r="B137" s="31">
        <v>4</v>
      </c>
      <c r="C137" s="117" t="s">
        <v>279</v>
      </c>
      <c r="D137" s="105">
        <f t="shared" si="22"/>
        <v>437.51</v>
      </c>
      <c r="E137" s="109"/>
      <c r="F137" s="110"/>
      <c r="G137" s="109">
        <v>437.51</v>
      </c>
      <c r="H137" s="35"/>
      <c r="I137" s="34"/>
      <c r="J137" s="3"/>
      <c r="K137" s="3"/>
      <c r="L137" s="3"/>
      <c r="M137" s="1"/>
      <c r="N137" s="1"/>
      <c r="O137" s="1"/>
      <c r="P137" s="7"/>
      <c r="Q137" s="1"/>
      <c r="R137" s="1"/>
      <c r="S137" s="1"/>
      <c r="T137" s="50"/>
    </row>
    <row r="138" spans="2:21" ht="53.45" customHeight="1" x14ac:dyDescent="0.25">
      <c r="B138" s="31">
        <v>5</v>
      </c>
      <c r="C138" s="117" t="s">
        <v>280</v>
      </c>
      <c r="D138" s="105">
        <f t="shared" si="22"/>
        <v>390.47</v>
      </c>
      <c r="E138" s="109"/>
      <c r="F138" s="110"/>
      <c r="G138" s="109">
        <v>390.47</v>
      </c>
      <c r="H138" s="35"/>
      <c r="I138" s="34"/>
      <c r="J138" s="3"/>
      <c r="K138" s="3"/>
      <c r="L138" s="3"/>
      <c r="M138" s="1"/>
      <c r="N138" s="1"/>
      <c r="O138" s="1"/>
      <c r="P138" s="7"/>
      <c r="Q138" s="1"/>
      <c r="R138" s="1"/>
      <c r="S138" s="1"/>
      <c r="T138" s="50"/>
    </row>
    <row r="139" spans="2:21" ht="66.599999999999994" customHeight="1" x14ac:dyDescent="0.25">
      <c r="B139" s="31">
        <v>6</v>
      </c>
      <c r="C139" s="117" t="s">
        <v>333</v>
      </c>
      <c r="D139" s="105">
        <f t="shared" si="22"/>
        <v>219.09091000000001</v>
      </c>
      <c r="E139" s="109"/>
      <c r="F139" s="110">
        <v>216.9</v>
      </c>
      <c r="G139" s="109">
        <v>2.1909100000000001</v>
      </c>
      <c r="H139" s="35"/>
      <c r="I139" s="34"/>
      <c r="J139" s="3"/>
      <c r="K139" s="3"/>
      <c r="L139" s="3"/>
      <c r="M139" s="1"/>
      <c r="N139" s="1"/>
      <c r="O139" s="1"/>
      <c r="P139" s="7"/>
      <c r="Q139" s="1"/>
      <c r="R139" s="1"/>
      <c r="S139" s="1"/>
      <c r="T139" s="50"/>
    </row>
    <row r="140" spans="2:21" ht="37.15" customHeight="1" x14ac:dyDescent="0.25">
      <c r="B140" s="30"/>
      <c r="C140" s="30" t="s">
        <v>214</v>
      </c>
      <c r="D140" s="43">
        <f>SUM(D134:D139)</f>
        <v>3254.2809100000004</v>
      </c>
      <c r="E140" s="43">
        <f t="shared" ref="E140:S140" si="23">SUM(E134:E139)</f>
        <v>0</v>
      </c>
      <c r="F140" s="43">
        <f t="shared" si="23"/>
        <v>216.9</v>
      </c>
      <c r="G140" s="43">
        <f t="shared" si="23"/>
        <v>3037.3809100000003</v>
      </c>
      <c r="H140" s="43">
        <f t="shared" si="23"/>
        <v>0</v>
      </c>
      <c r="I140" s="43">
        <f t="shared" si="23"/>
        <v>0</v>
      </c>
      <c r="J140" s="43">
        <f t="shared" si="23"/>
        <v>0</v>
      </c>
      <c r="K140" s="43">
        <f t="shared" si="23"/>
        <v>0</v>
      </c>
      <c r="L140" s="43"/>
      <c r="M140" s="43"/>
      <c r="N140" s="43">
        <f t="shared" si="23"/>
        <v>0</v>
      </c>
      <c r="O140" s="43">
        <f t="shared" si="23"/>
        <v>0</v>
      </c>
      <c r="P140" s="43">
        <f t="shared" si="23"/>
        <v>0</v>
      </c>
      <c r="Q140" s="43">
        <f t="shared" si="23"/>
        <v>0</v>
      </c>
      <c r="R140" s="43">
        <f t="shared" si="23"/>
        <v>0</v>
      </c>
      <c r="S140" s="43">
        <f t="shared" si="23"/>
        <v>0</v>
      </c>
      <c r="T140" s="50"/>
    </row>
    <row r="141" spans="2:21" ht="31.5" x14ac:dyDescent="0.25">
      <c r="B141" s="30"/>
      <c r="C141" s="30" t="s">
        <v>50</v>
      </c>
      <c r="D141" s="43">
        <f t="shared" ref="D141:K141" si="24">D132+D140</f>
        <v>22364.285660000001</v>
      </c>
      <c r="E141" s="43">
        <f t="shared" si="24"/>
        <v>0</v>
      </c>
      <c r="F141" s="43">
        <f t="shared" si="24"/>
        <v>4375.3899999999994</v>
      </c>
      <c r="G141" s="43">
        <f t="shared" si="24"/>
        <v>17988.895659999998</v>
      </c>
      <c r="H141" s="43">
        <f t="shared" si="24"/>
        <v>0</v>
      </c>
      <c r="I141" s="43">
        <f t="shared" si="24"/>
        <v>24224.358270000001</v>
      </c>
      <c r="J141" s="43">
        <f t="shared" si="24"/>
        <v>16512.126</v>
      </c>
      <c r="K141" s="43">
        <f t="shared" si="24"/>
        <v>10309.28248</v>
      </c>
      <c r="L141" s="43"/>
      <c r="M141" s="43"/>
      <c r="N141" s="43"/>
      <c r="O141" s="43">
        <f>O132+O140</f>
        <v>6202.8435199999994</v>
      </c>
      <c r="P141" s="43">
        <f>P132+P140</f>
        <v>0</v>
      </c>
      <c r="Q141" s="43">
        <f>Q132+Q140</f>
        <v>0</v>
      </c>
      <c r="R141" s="43">
        <f>R132+R140</f>
        <v>0</v>
      </c>
      <c r="S141" s="43">
        <f>S132+S140</f>
        <v>0</v>
      </c>
      <c r="T141" s="1"/>
    </row>
    <row r="142" spans="2:21" ht="15.75" x14ac:dyDescent="0.25">
      <c r="B142" s="131" t="s">
        <v>45</v>
      </c>
      <c r="C142" s="132"/>
      <c r="D142" s="132"/>
      <c r="E142" s="132"/>
      <c r="F142" s="132"/>
      <c r="G142" s="132"/>
      <c r="H142" s="133"/>
      <c r="I142" s="3"/>
      <c r="J142" s="1"/>
      <c r="K142" s="1"/>
      <c r="L142" s="1"/>
      <c r="M142" s="1"/>
      <c r="N142" s="1"/>
      <c r="O142" s="1"/>
      <c r="P142" s="7"/>
      <c r="Q142" s="1"/>
      <c r="R142" s="1"/>
      <c r="S142" s="1"/>
      <c r="T142" s="1"/>
    </row>
    <row r="143" spans="2:21" ht="110.25" x14ac:dyDescent="0.25">
      <c r="B143" s="31">
        <v>1</v>
      </c>
      <c r="C143" s="117" t="s">
        <v>32</v>
      </c>
      <c r="D143" s="33">
        <f>SUM(E143:H143)</f>
        <v>1756.14291</v>
      </c>
      <c r="E143" s="34"/>
      <c r="F143" s="35"/>
      <c r="G143" s="3">
        <v>1756.14291</v>
      </c>
      <c r="H143" s="35"/>
      <c r="I143" s="3">
        <v>3001.9580000000001</v>
      </c>
      <c r="J143" s="3">
        <v>3001.9580000000001</v>
      </c>
      <c r="K143" s="3">
        <v>1756.14291</v>
      </c>
      <c r="L143" s="67" t="s">
        <v>98</v>
      </c>
      <c r="M143" s="73" t="s">
        <v>238</v>
      </c>
      <c r="N143" s="88">
        <v>43961</v>
      </c>
      <c r="O143" s="66">
        <f t="shared" ref="O143:O150" si="25">J143-K143</f>
        <v>1245.8150900000001</v>
      </c>
      <c r="P143" s="68"/>
      <c r="Q143" s="66"/>
      <c r="R143" s="66"/>
      <c r="S143" s="66"/>
      <c r="T143" s="1"/>
      <c r="U143">
        <v>28001</v>
      </c>
    </row>
    <row r="144" spans="2:21" ht="63" x14ac:dyDescent="0.25">
      <c r="B144" s="31">
        <v>2</v>
      </c>
      <c r="C144" s="117" t="s">
        <v>62</v>
      </c>
      <c r="D144" s="33">
        <f t="shared" ref="D144:D161" si="26">SUM(E144:H144)</f>
        <v>317.89031999999997</v>
      </c>
      <c r="E144" s="34"/>
      <c r="F144" s="35"/>
      <c r="G144" s="3">
        <v>317.89031999999997</v>
      </c>
      <c r="H144" s="35"/>
      <c r="I144" s="3">
        <v>516.90200000000004</v>
      </c>
      <c r="J144" s="3">
        <v>516.90200000000004</v>
      </c>
      <c r="K144" s="3">
        <v>317.89031999999997</v>
      </c>
      <c r="L144" s="67" t="s">
        <v>136</v>
      </c>
      <c r="M144" s="1" t="s">
        <v>137</v>
      </c>
      <c r="N144" s="1"/>
      <c r="O144" s="66">
        <f t="shared" si="25"/>
        <v>199.01168000000007</v>
      </c>
      <c r="P144" s="7"/>
      <c r="Q144" s="1"/>
      <c r="R144" s="1"/>
      <c r="S144" s="1"/>
      <c r="T144" s="50"/>
      <c r="U144">
        <v>57001</v>
      </c>
    </row>
    <row r="145" spans="2:21" ht="63" x14ac:dyDescent="0.25">
      <c r="B145" s="31">
        <v>3</v>
      </c>
      <c r="C145" s="117" t="s">
        <v>63</v>
      </c>
      <c r="D145" s="33">
        <f t="shared" si="26"/>
        <v>189.34100000000001</v>
      </c>
      <c r="E145" s="34"/>
      <c r="F145" s="35"/>
      <c r="G145" s="3">
        <v>189.34100000000001</v>
      </c>
      <c r="H145" s="35"/>
      <c r="I145" s="3">
        <v>189.34100000000001</v>
      </c>
      <c r="J145" s="3">
        <v>189.34100000000001</v>
      </c>
      <c r="K145" s="3">
        <v>189.34100000000001</v>
      </c>
      <c r="L145" s="67" t="s">
        <v>100</v>
      </c>
      <c r="M145" s="73" t="s">
        <v>221</v>
      </c>
      <c r="N145" s="88">
        <v>43922</v>
      </c>
      <c r="O145" s="66">
        <f t="shared" si="25"/>
        <v>0</v>
      </c>
      <c r="P145" s="7"/>
      <c r="Q145" s="1"/>
      <c r="R145" s="1"/>
      <c r="S145" s="1"/>
      <c r="T145" s="50"/>
      <c r="U145">
        <v>56001</v>
      </c>
    </row>
    <row r="146" spans="2:21" ht="63" x14ac:dyDescent="0.25">
      <c r="B146" s="31">
        <v>4</v>
      </c>
      <c r="C146" s="117" t="s">
        <v>73</v>
      </c>
      <c r="D146" s="33">
        <f t="shared" si="26"/>
        <v>4261.1947799999998</v>
      </c>
      <c r="E146" s="34"/>
      <c r="F146" s="35"/>
      <c r="G146" s="98">
        <v>4261.1947799999998</v>
      </c>
      <c r="H146" s="35"/>
      <c r="I146" s="3">
        <v>6213.3720000000003</v>
      </c>
      <c r="J146" s="3">
        <v>6213.3720000000003</v>
      </c>
      <c r="K146" s="98">
        <v>4261.1947799999998</v>
      </c>
      <c r="L146" s="118" t="s">
        <v>161</v>
      </c>
      <c r="M146" s="99" t="s">
        <v>298</v>
      </c>
      <c r="N146" s="92"/>
      <c r="O146" s="66">
        <f t="shared" si="25"/>
        <v>1952.1772200000005</v>
      </c>
      <c r="P146" s="7"/>
      <c r="Q146" s="1"/>
      <c r="R146" s="1"/>
      <c r="S146" s="1"/>
      <c r="T146" s="52">
        <v>43903</v>
      </c>
      <c r="U146">
        <v>60001</v>
      </c>
    </row>
    <row r="147" spans="2:21" ht="47.25" x14ac:dyDescent="0.25">
      <c r="B147" s="31">
        <v>5</v>
      </c>
      <c r="C147" s="117" t="s">
        <v>76</v>
      </c>
      <c r="D147" s="33">
        <f t="shared" si="26"/>
        <v>361.20479</v>
      </c>
      <c r="E147" s="34"/>
      <c r="F147" s="35"/>
      <c r="G147" s="98">
        <v>361.20479</v>
      </c>
      <c r="H147" s="35"/>
      <c r="I147" s="3">
        <v>364.85333000000003</v>
      </c>
      <c r="J147" s="23">
        <v>364.85333000000003</v>
      </c>
      <c r="K147" s="98">
        <v>361.20479</v>
      </c>
      <c r="L147" s="98" t="s">
        <v>245</v>
      </c>
      <c r="M147" s="99" t="s">
        <v>255</v>
      </c>
      <c r="N147" s="92"/>
      <c r="O147" s="99">
        <f t="shared" si="25"/>
        <v>3.6485400000000254</v>
      </c>
      <c r="P147" s="7"/>
      <c r="Q147" s="1"/>
      <c r="R147" s="1"/>
      <c r="S147" s="1"/>
      <c r="T147" s="50">
        <v>43903</v>
      </c>
      <c r="U147">
        <v>66001</v>
      </c>
    </row>
    <row r="148" spans="2:21" ht="57" customHeight="1" x14ac:dyDescent="0.25">
      <c r="B148" s="31">
        <v>6</v>
      </c>
      <c r="C148" s="116" t="s">
        <v>70</v>
      </c>
      <c r="D148" s="33">
        <f t="shared" si="26"/>
        <v>710.47958000000006</v>
      </c>
      <c r="E148" s="34"/>
      <c r="F148" s="35"/>
      <c r="G148" s="3">
        <v>710.47958000000006</v>
      </c>
      <c r="H148" s="35"/>
      <c r="I148" s="3">
        <v>1379.5719999999999</v>
      </c>
      <c r="J148" s="23">
        <v>1379.5719999999999</v>
      </c>
      <c r="K148" s="3">
        <v>710.47958000000006</v>
      </c>
      <c r="L148" s="67" t="s">
        <v>225</v>
      </c>
      <c r="M148" s="1" t="s">
        <v>230</v>
      </c>
      <c r="N148" s="1"/>
      <c r="O148" s="66">
        <f t="shared" si="25"/>
        <v>669.09241999999983</v>
      </c>
      <c r="P148" s="7"/>
      <c r="Q148" s="1"/>
      <c r="R148" s="1"/>
      <c r="S148" s="1"/>
      <c r="T148" s="50">
        <v>43895</v>
      </c>
      <c r="U148">
        <v>83001</v>
      </c>
    </row>
    <row r="149" spans="2:21" ht="58.15" customHeight="1" x14ac:dyDescent="0.25">
      <c r="B149" s="31">
        <v>7</v>
      </c>
      <c r="C149" s="116" t="s">
        <v>116</v>
      </c>
      <c r="D149" s="33">
        <f t="shared" si="26"/>
        <v>1145.9842799999999</v>
      </c>
      <c r="E149" s="34"/>
      <c r="F149" s="35"/>
      <c r="G149" s="3">
        <v>1145.9842799999999</v>
      </c>
      <c r="H149" s="35"/>
      <c r="I149" s="3">
        <v>1151.7429999999999</v>
      </c>
      <c r="J149" s="3">
        <v>1151.7429999999999</v>
      </c>
      <c r="K149" s="3">
        <v>1145.9842799999999</v>
      </c>
      <c r="L149" s="67" t="s">
        <v>179</v>
      </c>
      <c r="M149" s="1" t="s">
        <v>180</v>
      </c>
      <c r="N149" s="1"/>
      <c r="O149" s="66">
        <f t="shared" si="25"/>
        <v>5.7587200000000394</v>
      </c>
      <c r="P149" s="7"/>
      <c r="Q149" s="1"/>
      <c r="R149" s="1"/>
      <c r="S149" s="1"/>
      <c r="T149" s="50"/>
      <c r="U149">
        <v>80001</v>
      </c>
    </row>
    <row r="150" spans="2:21" ht="79.900000000000006" customHeight="1" x14ac:dyDescent="0.25">
      <c r="B150" s="31">
        <v>8</v>
      </c>
      <c r="C150" s="116" t="s">
        <v>151</v>
      </c>
      <c r="D150" s="33">
        <f t="shared" si="26"/>
        <v>1418.13492</v>
      </c>
      <c r="E150" s="34"/>
      <c r="F150" s="35"/>
      <c r="G150" s="3">
        <v>1418.13492</v>
      </c>
      <c r="H150" s="35"/>
      <c r="I150" s="3">
        <v>2487.9560000000001</v>
      </c>
      <c r="J150" s="23">
        <v>2487.9560000000001</v>
      </c>
      <c r="K150" s="3">
        <v>1418.13492</v>
      </c>
      <c r="L150" s="3" t="s">
        <v>227</v>
      </c>
      <c r="M150" s="1" t="s">
        <v>228</v>
      </c>
      <c r="N150" s="1"/>
      <c r="O150" s="66">
        <f t="shared" si="25"/>
        <v>1069.8210800000002</v>
      </c>
      <c r="P150" s="7"/>
      <c r="Q150" s="1"/>
      <c r="R150" s="1"/>
      <c r="S150" s="1"/>
      <c r="T150" s="50">
        <v>43895</v>
      </c>
      <c r="U150">
        <v>94001</v>
      </c>
    </row>
    <row r="151" spans="2:21" ht="63" x14ac:dyDescent="0.25">
      <c r="B151" s="31">
        <v>9</v>
      </c>
      <c r="C151" s="116" t="s">
        <v>71</v>
      </c>
      <c r="D151" s="33">
        <f t="shared" si="26"/>
        <v>920</v>
      </c>
      <c r="E151" s="34"/>
      <c r="F151" s="35"/>
      <c r="G151" s="34">
        <v>920</v>
      </c>
      <c r="H151" s="35"/>
      <c r="I151" s="3"/>
      <c r="J151" s="3"/>
      <c r="K151" s="3"/>
      <c r="L151" s="3"/>
      <c r="M151" s="1"/>
      <c r="N151" s="1"/>
      <c r="O151" s="66"/>
      <c r="P151" s="7"/>
      <c r="Q151" s="1"/>
      <c r="R151" s="1"/>
      <c r="S151" s="1"/>
      <c r="T151" s="1"/>
    </row>
    <row r="152" spans="2:21" ht="63" x14ac:dyDescent="0.25">
      <c r="B152" s="31">
        <v>10</v>
      </c>
      <c r="C152" s="116" t="s">
        <v>115</v>
      </c>
      <c r="D152" s="33">
        <f t="shared" si="26"/>
        <v>550.05525</v>
      </c>
      <c r="E152" s="34"/>
      <c r="F152" s="35"/>
      <c r="G152" s="3">
        <v>550.05525</v>
      </c>
      <c r="H152" s="35"/>
      <c r="I152" s="3">
        <v>938.55</v>
      </c>
      <c r="J152" s="3">
        <v>938.55</v>
      </c>
      <c r="K152" s="3">
        <v>550.05525</v>
      </c>
      <c r="L152" s="67" t="s">
        <v>161</v>
      </c>
      <c r="M152" s="1" t="s">
        <v>231</v>
      </c>
      <c r="N152" s="1"/>
      <c r="O152" s="66">
        <f t="shared" ref="O152:O153" si="27">J152-K152</f>
        <v>388.49474999999995</v>
      </c>
      <c r="P152" s="7"/>
      <c r="Q152" s="1"/>
      <c r="R152" s="1"/>
      <c r="S152" s="1"/>
      <c r="T152" s="50">
        <v>43895</v>
      </c>
      <c r="U152">
        <v>84001</v>
      </c>
    </row>
    <row r="153" spans="2:21" ht="78.75" x14ac:dyDescent="0.25">
      <c r="B153" s="31">
        <v>11</v>
      </c>
      <c r="C153" s="116" t="s">
        <v>147</v>
      </c>
      <c r="D153" s="33">
        <f t="shared" si="26"/>
        <v>374.67599999999999</v>
      </c>
      <c r="E153" s="34"/>
      <c r="F153" s="35"/>
      <c r="G153" s="3">
        <v>374.67599999999999</v>
      </c>
      <c r="H153" s="35"/>
      <c r="I153" s="3">
        <v>374.67599999999999</v>
      </c>
      <c r="J153" s="3">
        <v>374.67599999999999</v>
      </c>
      <c r="K153" s="3">
        <v>374.67599999999999</v>
      </c>
      <c r="L153" s="3" t="s">
        <v>234</v>
      </c>
      <c r="M153" s="1" t="s">
        <v>235</v>
      </c>
      <c r="N153" s="1"/>
      <c r="O153" s="66">
        <f t="shared" si="27"/>
        <v>0</v>
      </c>
      <c r="P153" s="7"/>
      <c r="Q153" s="1"/>
      <c r="R153" s="1"/>
      <c r="S153" s="1"/>
      <c r="T153" s="50">
        <v>43900</v>
      </c>
      <c r="U153">
        <v>106001</v>
      </c>
    </row>
    <row r="154" spans="2:21" ht="94.5" x14ac:dyDescent="0.25">
      <c r="B154" s="31">
        <v>12</v>
      </c>
      <c r="C154" s="116" t="s">
        <v>127</v>
      </c>
      <c r="D154" s="33">
        <f t="shared" si="26"/>
        <v>500</v>
      </c>
      <c r="E154" s="34"/>
      <c r="F154" s="35"/>
      <c r="G154" s="34">
        <v>500</v>
      </c>
      <c r="H154" s="35"/>
      <c r="I154" s="3"/>
      <c r="J154" s="3"/>
      <c r="K154" s="3"/>
      <c r="L154" s="3"/>
      <c r="M154" s="1" t="s">
        <v>130</v>
      </c>
      <c r="N154" s="1"/>
      <c r="O154" s="1"/>
      <c r="P154" s="7"/>
      <c r="Q154" s="1"/>
      <c r="R154" s="1"/>
      <c r="S154" s="1"/>
      <c r="T154" s="1"/>
    </row>
    <row r="155" spans="2:21" ht="78.75" x14ac:dyDescent="0.25">
      <c r="B155" s="31">
        <v>13</v>
      </c>
      <c r="C155" s="116" t="s">
        <v>128</v>
      </c>
      <c r="D155" s="33">
        <f t="shared" si="26"/>
        <v>76.045299999999997</v>
      </c>
      <c r="E155" s="34"/>
      <c r="F155" s="35"/>
      <c r="G155" s="34">
        <v>76.045299999999997</v>
      </c>
      <c r="H155" s="35"/>
      <c r="I155" s="3"/>
      <c r="J155" s="3"/>
      <c r="K155" s="3"/>
      <c r="L155" s="3"/>
      <c r="M155" s="1" t="s">
        <v>130</v>
      </c>
      <c r="N155" s="1"/>
      <c r="O155" s="1"/>
      <c r="P155" s="7"/>
      <c r="Q155" s="1"/>
      <c r="R155" s="1"/>
      <c r="S155" s="1"/>
      <c r="T155" s="1"/>
    </row>
    <row r="156" spans="2:21" ht="63" x14ac:dyDescent="0.25">
      <c r="B156" s="31">
        <v>14</v>
      </c>
      <c r="C156" s="116" t="s">
        <v>153</v>
      </c>
      <c r="D156" s="33">
        <f t="shared" si="26"/>
        <v>1104.8330000000001</v>
      </c>
      <c r="E156" s="34"/>
      <c r="F156" s="35"/>
      <c r="G156" s="34">
        <v>1104.8330000000001</v>
      </c>
      <c r="H156" s="35"/>
      <c r="I156" s="3">
        <v>1104.8330000000001</v>
      </c>
      <c r="J156" s="3">
        <v>1104.8330000000001</v>
      </c>
      <c r="K156" s="3">
        <v>1104.8330000000001</v>
      </c>
      <c r="L156" s="3" t="s">
        <v>207</v>
      </c>
      <c r="M156" s="1" t="s">
        <v>208</v>
      </c>
      <c r="N156" s="66">
        <f>J156-K156</f>
        <v>0</v>
      </c>
      <c r="O156" s="1"/>
      <c r="P156" s="7"/>
      <c r="Q156" s="1"/>
      <c r="R156" s="1"/>
      <c r="S156" s="1"/>
      <c r="T156" s="50"/>
      <c r="U156">
        <v>92001</v>
      </c>
    </row>
    <row r="157" spans="2:21" ht="63" x14ac:dyDescent="0.25">
      <c r="B157" s="31">
        <v>15</v>
      </c>
      <c r="C157" s="116" t="s">
        <v>201</v>
      </c>
      <c r="D157" s="33">
        <f t="shared" si="26"/>
        <v>411.35199999999998</v>
      </c>
      <c r="E157" s="34"/>
      <c r="F157" s="35"/>
      <c r="G157" s="34">
        <v>411.35199999999998</v>
      </c>
      <c r="H157" s="35"/>
      <c r="I157" s="3">
        <v>411.35199999999998</v>
      </c>
      <c r="J157" s="3">
        <v>411.35199999999998</v>
      </c>
      <c r="K157" s="3"/>
      <c r="L157" s="3"/>
      <c r="M157" s="1"/>
      <c r="N157" s="1"/>
      <c r="O157" s="1"/>
      <c r="P157" s="7"/>
      <c r="Q157" s="1"/>
      <c r="R157" s="1"/>
      <c r="S157" s="1"/>
      <c r="T157" s="50">
        <v>43916</v>
      </c>
      <c r="U157">
        <v>122001</v>
      </c>
    </row>
    <row r="158" spans="2:21" ht="63" x14ac:dyDescent="0.25">
      <c r="B158" s="31">
        <v>16</v>
      </c>
      <c r="C158" s="116" t="s">
        <v>251</v>
      </c>
      <c r="D158" s="105">
        <f t="shared" si="26"/>
        <v>798.06200000000001</v>
      </c>
      <c r="E158" s="109"/>
      <c r="F158" s="110"/>
      <c r="G158" s="109">
        <v>798.06200000000001</v>
      </c>
      <c r="H158" s="110"/>
      <c r="I158" s="109">
        <v>798.06200000000001</v>
      </c>
      <c r="J158" s="3">
        <v>798.06100000000004</v>
      </c>
      <c r="K158" s="3"/>
      <c r="L158" s="3"/>
      <c r="M158" s="1"/>
      <c r="N158" s="1"/>
      <c r="O158" s="1"/>
      <c r="P158" s="7"/>
      <c r="Q158" s="1"/>
      <c r="R158" s="1"/>
      <c r="S158" s="1"/>
      <c r="T158" s="50">
        <v>43916</v>
      </c>
    </row>
    <row r="159" spans="2:21" ht="31.15" customHeight="1" x14ac:dyDescent="0.25">
      <c r="B159" s="31">
        <v>17</v>
      </c>
      <c r="C159" s="116" t="s">
        <v>307</v>
      </c>
      <c r="D159" s="105">
        <f t="shared" si="26"/>
        <v>219</v>
      </c>
      <c r="E159" s="109"/>
      <c r="F159" s="110"/>
      <c r="G159" s="109">
        <v>219</v>
      </c>
      <c r="H159" s="110"/>
      <c r="I159" s="109"/>
      <c r="J159" s="3"/>
      <c r="K159" s="3"/>
      <c r="L159" s="3"/>
      <c r="M159" s="1"/>
      <c r="N159" s="1"/>
      <c r="O159" s="1"/>
      <c r="P159" s="7"/>
      <c r="Q159" s="1"/>
      <c r="R159" s="1"/>
      <c r="S159" s="1"/>
      <c r="T159" s="50"/>
    </row>
    <row r="160" spans="2:21" ht="41.45" customHeight="1" x14ac:dyDescent="0.25">
      <c r="B160" s="31">
        <v>18</v>
      </c>
      <c r="C160" s="116" t="s">
        <v>322</v>
      </c>
      <c r="D160" s="105">
        <f t="shared" si="26"/>
        <v>249.6</v>
      </c>
      <c r="E160" s="109"/>
      <c r="F160" s="110"/>
      <c r="G160" s="109">
        <v>249.6</v>
      </c>
      <c r="H160" s="110"/>
      <c r="I160" s="109"/>
      <c r="J160" s="3"/>
      <c r="K160" s="3"/>
      <c r="L160" s="3"/>
      <c r="M160" s="1"/>
      <c r="N160" s="1"/>
      <c r="O160" s="1"/>
      <c r="P160" s="7"/>
      <c r="Q160" s="1"/>
      <c r="R160" s="1"/>
      <c r="S160" s="1"/>
      <c r="T160" s="50"/>
    </row>
    <row r="161" spans="2:21" ht="41.45" customHeight="1" x14ac:dyDescent="0.25">
      <c r="B161" s="31">
        <v>19</v>
      </c>
      <c r="C161" s="116" t="s">
        <v>323</v>
      </c>
      <c r="D161" s="105">
        <f t="shared" si="26"/>
        <v>325</v>
      </c>
      <c r="E161" s="109"/>
      <c r="F161" s="110"/>
      <c r="G161" s="109">
        <v>325</v>
      </c>
      <c r="H161" s="110"/>
      <c r="I161" s="109"/>
      <c r="J161" s="3"/>
      <c r="K161" s="3"/>
      <c r="L161" s="3"/>
      <c r="M161" s="1"/>
      <c r="N161" s="1"/>
      <c r="O161" s="1"/>
      <c r="P161" s="7"/>
      <c r="Q161" s="1"/>
      <c r="R161" s="1"/>
      <c r="S161" s="1"/>
      <c r="T161" s="50"/>
    </row>
    <row r="162" spans="2:21" ht="21.6" customHeight="1" x14ac:dyDescent="0.25">
      <c r="B162" s="63"/>
      <c r="C162" s="64" t="s">
        <v>95</v>
      </c>
      <c r="D162" s="62">
        <f t="shared" ref="D162:F162" si="28">SUM(D143:D161)</f>
        <v>15688.99613</v>
      </c>
      <c r="E162" s="62">
        <f t="shared" si="28"/>
        <v>0</v>
      </c>
      <c r="F162" s="62">
        <f t="shared" si="28"/>
        <v>0</v>
      </c>
      <c r="G162" s="62">
        <f>SUM(G143:G161)</f>
        <v>15688.99613</v>
      </c>
      <c r="H162" s="62">
        <f t="shared" ref="H162:K162" si="29">SUM(H143:H161)</f>
        <v>0</v>
      </c>
      <c r="I162" s="62">
        <f t="shared" si="29"/>
        <v>18933.170330000001</v>
      </c>
      <c r="J162" s="62">
        <f t="shared" si="29"/>
        <v>18933.169330000001</v>
      </c>
      <c r="K162" s="62">
        <f t="shared" si="29"/>
        <v>12189.936829999999</v>
      </c>
      <c r="L162" s="62"/>
      <c r="M162" s="62"/>
      <c r="N162" s="62"/>
      <c r="O162" s="62">
        <f t="shared" ref="O162" si="30">SUM(O143:O157)</f>
        <v>5533.8195000000014</v>
      </c>
      <c r="P162" s="62">
        <f t="shared" ref="P162" si="31">SUM(P143:P157)</f>
        <v>0</v>
      </c>
      <c r="Q162" s="62">
        <f t="shared" ref="Q162" si="32">SUM(Q143:Q157)</f>
        <v>0</v>
      </c>
      <c r="R162" s="62">
        <f t="shared" ref="R162" si="33">SUM(R143:R157)</f>
        <v>0</v>
      </c>
      <c r="S162" s="62">
        <f t="shared" ref="S162" si="34">SUM(S143:S157)</f>
        <v>0</v>
      </c>
      <c r="T162" s="1"/>
    </row>
    <row r="163" spans="2:21" ht="22.15" customHeight="1" x14ac:dyDescent="0.25">
      <c r="B163" s="128" t="s">
        <v>92</v>
      </c>
      <c r="C163" s="136"/>
      <c r="D163" s="136"/>
      <c r="E163" s="136"/>
      <c r="F163" s="136"/>
      <c r="G163" s="136"/>
      <c r="H163" s="137"/>
      <c r="I163" s="3"/>
      <c r="J163" s="3"/>
      <c r="K163" s="3"/>
      <c r="L163" s="3"/>
      <c r="M163" s="1"/>
      <c r="N163" s="1"/>
      <c r="O163" s="1"/>
      <c r="P163" s="7"/>
      <c r="Q163" s="1"/>
      <c r="R163" s="1"/>
      <c r="S163" s="1"/>
      <c r="T163" s="1"/>
    </row>
    <row r="164" spans="2:21" ht="47.25" x14ac:dyDescent="0.25">
      <c r="B164" s="31">
        <v>1</v>
      </c>
      <c r="C164" s="116" t="s">
        <v>282</v>
      </c>
      <c r="D164" s="45">
        <f>SUM(E164:H164)</f>
        <v>3222.2200000000003</v>
      </c>
      <c r="E164" s="46"/>
      <c r="F164" s="46">
        <v>2900</v>
      </c>
      <c r="G164" s="46">
        <v>322.22000000000003</v>
      </c>
      <c r="H164" s="47"/>
      <c r="I164" s="3">
        <v>2712.2888800000001</v>
      </c>
      <c r="J164" s="3"/>
      <c r="K164" s="3"/>
      <c r="L164" s="3"/>
      <c r="M164" s="1"/>
      <c r="N164" s="1"/>
      <c r="O164" s="1"/>
      <c r="P164" s="7"/>
      <c r="Q164" s="1"/>
      <c r="R164" s="1"/>
      <c r="S164" s="1"/>
      <c r="T164" s="1">
        <v>27.03</v>
      </c>
      <c r="U164">
        <v>162001</v>
      </c>
    </row>
    <row r="165" spans="2:21" ht="31.5" x14ac:dyDescent="0.25">
      <c r="B165" s="31">
        <v>2</v>
      </c>
      <c r="C165" s="116" t="s">
        <v>93</v>
      </c>
      <c r="D165" s="45">
        <f>SUM(E165:H165)</f>
        <v>600</v>
      </c>
      <c r="E165" s="46"/>
      <c r="F165" s="47"/>
      <c r="G165" s="46"/>
      <c r="H165" s="46">
        <v>600</v>
      </c>
      <c r="I165" s="3"/>
      <c r="J165" s="3"/>
      <c r="K165" s="3"/>
      <c r="L165" s="3"/>
      <c r="M165" s="1"/>
      <c r="N165" s="1"/>
      <c r="O165" s="1"/>
      <c r="P165" s="7"/>
      <c r="Q165" s="1"/>
      <c r="R165" s="1"/>
      <c r="S165" s="1"/>
      <c r="T165" s="1"/>
      <c r="U165" t="s">
        <v>97</v>
      </c>
    </row>
    <row r="166" spans="2:21" ht="31.5" x14ac:dyDescent="0.25">
      <c r="B166" s="31">
        <v>3</v>
      </c>
      <c r="C166" s="116" t="s">
        <v>324</v>
      </c>
      <c r="D166" s="111">
        <f>SUM(E166:H166)</f>
        <v>150</v>
      </c>
      <c r="E166" s="107"/>
      <c r="F166" s="108"/>
      <c r="G166" s="107">
        <v>150</v>
      </c>
      <c r="H166" s="47"/>
      <c r="I166" s="3"/>
      <c r="J166" s="3"/>
      <c r="K166" s="3"/>
      <c r="L166" s="3"/>
      <c r="M166" s="1"/>
      <c r="N166" s="1"/>
      <c r="O166" s="1"/>
      <c r="P166" s="7"/>
      <c r="Q166" s="1"/>
      <c r="R166" s="1"/>
      <c r="S166" s="1"/>
      <c r="T166" s="1"/>
    </row>
    <row r="167" spans="2:21" ht="47.25" x14ac:dyDescent="0.25">
      <c r="B167" s="31">
        <v>4</v>
      </c>
      <c r="C167" s="116" t="s">
        <v>325</v>
      </c>
      <c r="D167" s="111">
        <f>SUM(E167:H167)</f>
        <v>3150</v>
      </c>
      <c r="E167" s="107"/>
      <c r="F167" s="108"/>
      <c r="G167" s="107"/>
      <c r="H167" s="107">
        <v>3150</v>
      </c>
      <c r="I167" s="3"/>
      <c r="J167" s="3"/>
      <c r="K167" s="3"/>
      <c r="L167" s="3"/>
      <c r="M167" s="1"/>
      <c r="N167" s="1"/>
      <c r="O167" s="1"/>
      <c r="P167" s="7"/>
      <c r="Q167" s="1"/>
      <c r="R167" s="1"/>
      <c r="S167" s="1"/>
      <c r="T167" s="1"/>
    </row>
    <row r="168" spans="2:21" ht="47.25" x14ac:dyDescent="0.25">
      <c r="B168" s="31">
        <v>5</v>
      </c>
      <c r="C168" s="116" t="s">
        <v>331</v>
      </c>
      <c r="D168" s="111">
        <f t="shared" ref="D168:D169" si="35">SUM(E168:H168)</f>
        <v>2741.6768000000002</v>
      </c>
      <c r="E168" s="107"/>
      <c r="F168" s="46">
        <v>2714.26</v>
      </c>
      <c r="G168" s="46">
        <v>27.416799999999999</v>
      </c>
      <c r="H168" s="107"/>
      <c r="I168" s="3"/>
      <c r="J168" s="3"/>
      <c r="K168" s="3"/>
      <c r="L168" s="3"/>
      <c r="M168" s="1"/>
      <c r="N168" s="1"/>
      <c r="O168" s="1"/>
      <c r="P168" s="7"/>
      <c r="Q168" s="1"/>
      <c r="R168" s="1"/>
      <c r="S168" s="1"/>
      <c r="T168" s="1"/>
    </row>
    <row r="169" spans="2:21" ht="45.6" customHeight="1" x14ac:dyDescent="0.25">
      <c r="B169" s="31">
        <v>6</v>
      </c>
      <c r="C169" s="116" t="s">
        <v>332</v>
      </c>
      <c r="D169" s="111">
        <f t="shared" si="35"/>
        <v>6329.6589899999999</v>
      </c>
      <c r="E169" s="107"/>
      <c r="F169" s="46">
        <v>6266.3624</v>
      </c>
      <c r="G169" s="107">
        <v>63.296590000000002</v>
      </c>
      <c r="H169" s="107"/>
      <c r="I169" s="3"/>
      <c r="J169" s="3"/>
      <c r="K169" s="3"/>
      <c r="L169" s="3"/>
      <c r="M169" s="1"/>
      <c r="N169" s="1"/>
      <c r="O169" s="1"/>
      <c r="P169" s="7"/>
      <c r="Q169" s="1"/>
      <c r="R169" s="1"/>
      <c r="S169" s="1"/>
      <c r="T169" s="1"/>
    </row>
    <row r="170" spans="2:21" ht="61.15" customHeight="1" x14ac:dyDescent="0.25">
      <c r="B170" s="31">
        <v>7</v>
      </c>
      <c r="C170" s="116" t="s">
        <v>338</v>
      </c>
      <c r="D170" s="111">
        <f>SUM(E170:H170)</f>
        <v>5382.2659999999996</v>
      </c>
      <c r="E170" s="107"/>
      <c r="F170" s="46">
        <v>5328.4334399999998</v>
      </c>
      <c r="G170" s="107">
        <v>53.832560000000001</v>
      </c>
      <c r="H170" s="107"/>
      <c r="I170" s="3"/>
      <c r="J170" s="3"/>
      <c r="K170" s="3"/>
      <c r="L170" s="3"/>
      <c r="M170" s="1"/>
      <c r="N170" s="1"/>
      <c r="O170" s="1"/>
      <c r="P170" s="7"/>
      <c r="Q170" s="1"/>
      <c r="R170" s="1"/>
      <c r="S170" s="1"/>
      <c r="T170" s="1"/>
    </row>
    <row r="171" spans="2:21" ht="31.5" x14ac:dyDescent="0.25">
      <c r="B171" s="37"/>
      <c r="C171" s="30" t="s">
        <v>94</v>
      </c>
      <c r="D171" s="62">
        <f t="shared" ref="D171:E171" si="36">SUM(D164:D170)</f>
        <v>21575.821790000002</v>
      </c>
      <c r="E171" s="62">
        <f t="shared" si="36"/>
        <v>0</v>
      </c>
      <c r="F171" s="62">
        <f>SUM(F164:F170)</f>
        <v>17209.055840000001</v>
      </c>
      <c r="G171" s="62">
        <f t="shared" ref="G171:S171" si="37">SUM(G164:G170)</f>
        <v>616.76594999999998</v>
      </c>
      <c r="H171" s="62">
        <f t="shared" si="37"/>
        <v>3750</v>
      </c>
      <c r="I171" s="62">
        <f t="shared" si="37"/>
        <v>2712.2888800000001</v>
      </c>
      <c r="J171" s="62">
        <f t="shared" si="37"/>
        <v>0</v>
      </c>
      <c r="K171" s="62">
        <f t="shared" si="37"/>
        <v>0</v>
      </c>
      <c r="L171" s="62">
        <f t="shared" si="37"/>
        <v>0</v>
      </c>
      <c r="M171" s="62">
        <f t="shared" si="37"/>
        <v>0</v>
      </c>
      <c r="N171" s="62">
        <f t="shared" si="37"/>
        <v>0</v>
      </c>
      <c r="O171" s="62">
        <f t="shared" si="37"/>
        <v>0</v>
      </c>
      <c r="P171" s="62">
        <f t="shared" si="37"/>
        <v>0</v>
      </c>
      <c r="Q171" s="62">
        <f t="shared" si="37"/>
        <v>0</v>
      </c>
      <c r="R171" s="62">
        <f t="shared" si="37"/>
        <v>0</v>
      </c>
      <c r="S171" s="62">
        <f t="shared" si="37"/>
        <v>0</v>
      </c>
      <c r="T171" s="61"/>
    </row>
    <row r="172" spans="2:21" ht="31.5" x14ac:dyDescent="0.25">
      <c r="B172" s="18"/>
      <c r="C172" s="30" t="s">
        <v>51</v>
      </c>
      <c r="D172" s="43">
        <f t="shared" ref="D172:M172" si="38">D162+D171</f>
        <v>37264.817920000001</v>
      </c>
      <c r="E172" s="43">
        <f t="shared" si="38"/>
        <v>0</v>
      </c>
      <c r="F172" s="43">
        <f t="shared" si="38"/>
        <v>17209.055840000001</v>
      </c>
      <c r="G172" s="43">
        <f t="shared" si="38"/>
        <v>16305.76208</v>
      </c>
      <c r="H172" s="43">
        <f t="shared" si="38"/>
        <v>3750</v>
      </c>
      <c r="I172" s="43">
        <f t="shared" si="38"/>
        <v>21645.459210000001</v>
      </c>
      <c r="J172" s="43">
        <f t="shared" si="38"/>
        <v>18933.169330000001</v>
      </c>
      <c r="K172" s="43">
        <f t="shared" si="38"/>
        <v>12189.936829999999</v>
      </c>
      <c r="L172" s="43">
        <f t="shared" si="38"/>
        <v>0</v>
      </c>
      <c r="M172" s="43">
        <f t="shared" si="38"/>
        <v>0</v>
      </c>
      <c r="N172" s="43"/>
      <c r="O172" s="43">
        <f>O162+O171</f>
        <v>5533.8195000000014</v>
      </c>
      <c r="P172" s="43">
        <f>P162+P171</f>
        <v>0</v>
      </c>
      <c r="Q172" s="43">
        <f>Q162+Q171</f>
        <v>0</v>
      </c>
      <c r="R172" s="43">
        <f>R162+R171</f>
        <v>0</v>
      </c>
      <c r="S172" s="43">
        <f>S162+S171</f>
        <v>0</v>
      </c>
      <c r="T172" s="1"/>
    </row>
    <row r="173" spans="2:21" ht="15.75" x14ac:dyDescent="0.25">
      <c r="B173" s="131" t="s">
        <v>46</v>
      </c>
      <c r="C173" s="129"/>
      <c r="D173" s="129"/>
      <c r="E173" s="129"/>
      <c r="F173" s="129"/>
      <c r="G173" s="129"/>
      <c r="H173" s="130"/>
      <c r="I173" s="3"/>
      <c r="J173" s="1"/>
      <c r="K173" s="1"/>
      <c r="L173" s="1"/>
      <c r="M173" s="1"/>
      <c r="N173" s="1"/>
      <c r="O173" s="1"/>
      <c r="P173" s="7"/>
      <c r="Q173" s="1"/>
      <c r="R173" s="1"/>
      <c r="S173" s="1"/>
      <c r="T173" s="1"/>
    </row>
    <row r="174" spans="2:21" ht="63" x14ac:dyDescent="0.25">
      <c r="B174" s="31">
        <v>1</v>
      </c>
      <c r="C174" s="117" t="s">
        <v>30</v>
      </c>
      <c r="D174" s="33">
        <f>SUM(E174:H174)</f>
        <v>2497.7346499999999</v>
      </c>
      <c r="E174" s="34"/>
      <c r="F174" s="35"/>
      <c r="G174" s="34">
        <v>2497.7346499999999</v>
      </c>
      <c r="H174" s="35"/>
      <c r="I174" s="3">
        <v>4233.4489999999996</v>
      </c>
      <c r="J174" s="3">
        <v>4233.4489999999996</v>
      </c>
      <c r="K174" s="3">
        <v>2497.7346499999999</v>
      </c>
      <c r="L174" s="67" t="s">
        <v>98</v>
      </c>
      <c r="M174" s="73" t="s">
        <v>237</v>
      </c>
      <c r="N174" s="88">
        <v>43961</v>
      </c>
      <c r="O174" s="66">
        <f>J174-K174</f>
        <v>1735.7143499999997</v>
      </c>
      <c r="P174" s="68"/>
      <c r="Q174" s="66"/>
      <c r="R174" s="66"/>
      <c r="S174" s="66"/>
      <c r="T174" s="1"/>
      <c r="U174">
        <v>29001</v>
      </c>
    </row>
    <row r="175" spans="2:21" ht="78.75" x14ac:dyDescent="0.25">
      <c r="B175" s="44">
        <v>2</v>
      </c>
      <c r="C175" s="116" t="s">
        <v>72</v>
      </c>
      <c r="D175" s="33">
        <f t="shared" ref="D175:D187" si="39">SUM(E175:H175)</f>
        <v>630.14025000000004</v>
      </c>
      <c r="E175" s="46"/>
      <c r="F175" s="47"/>
      <c r="G175" s="34">
        <v>630.14025000000004</v>
      </c>
      <c r="H175" s="47"/>
      <c r="I175" s="23">
        <v>984.63</v>
      </c>
      <c r="J175" s="23">
        <v>984.63</v>
      </c>
      <c r="K175" s="3">
        <v>630.14025000000004</v>
      </c>
      <c r="L175" s="67" t="s">
        <v>98</v>
      </c>
      <c r="M175" s="1" t="s">
        <v>156</v>
      </c>
      <c r="N175" s="1"/>
      <c r="O175" s="66">
        <f>J175-K175</f>
        <v>354.48974999999996</v>
      </c>
      <c r="P175" s="7"/>
      <c r="Q175" s="1"/>
      <c r="R175" s="1"/>
      <c r="S175" s="1"/>
      <c r="T175" s="1"/>
      <c r="U175">
        <v>54001</v>
      </c>
    </row>
    <row r="176" spans="2:21" ht="45" customHeight="1" x14ac:dyDescent="0.25">
      <c r="B176" s="31">
        <v>3</v>
      </c>
      <c r="C176" s="117" t="s">
        <v>65</v>
      </c>
      <c r="D176" s="33">
        <f t="shared" si="39"/>
        <v>1086.94264</v>
      </c>
      <c r="E176" s="34"/>
      <c r="F176" s="35"/>
      <c r="G176" s="34">
        <v>1086.94264</v>
      </c>
      <c r="H176" s="35"/>
      <c r="I176" s="3">
        <v>1250.4780000000001</v>
      </c>
      <c r="J176" s="3">
        <v>1250.4780000000001</v>
      </c>
      <c r="K176" s="3">
        <v>1086.94264</v>
      </c>
      <c r="L176" s="67" t="s">
        <v>98</v>
      </c>
      <c r="M176" s="73" t="s">
        <v>236</v>
      </c>
      <c r="N176" s="88">
        <v>43945</v>
      </c>
      <c r="O176" s="66">
        <f t="shared" ref="O176:O181" si="40">J176-K176</f>
        <v>163.53536000000008</v>
      </c>
      <c r="P176" s="7"/>
      <c r="Q176" s="1"/>
      <c r="R176" s="1"/>
      <c r="S176" s="1"/>
      <c r="T176" s="50"/>
      <c r="U176">
        <v>53001</v>
      </c>
    </row>
    <row r="177" spans="2:21" ht="47.25" x14ac:dyDescent="0.25">
      <c r="B177" s="44">
        <v>4</v>
      </c>
      <c r="C177" s="117" t="s">
        <v>77</v>
      </c>
      <c r="D177" s="33">
        <f t="shared" si="39"/>
        <v>401.31630000000001</v>
      </c>
      <c r="E177" s="34"/>
      <c r="F177" s="35"/>
      <c r="G177" s="109">
        <v>401.31630000000001</v>
      </c>
      <c r="H177" s="35"/>
      <c r="I177" s="3">
        <v>405.37</v>
      </c>
      <c r="J177" s="3">
        <v>405.37</v>
      </c>
      <c r="K177" s="98">
        <v>401.31630000000001</v>
      </c>
      <c r="L177" s="98" t="s">
        <v>245</v>
      </c>
      <c r="M177" s="1" t="s">
        <v>273</v>
      </c>
      <c r="N177" s="1"/>
      <c r="O177" s="100">
        <f t="shared" si="40"/>
        <v>4.0536999999999921</v>
      </c>
      <c r="P177" s="7"/>
      <c r="Q177" s="1"/>
      <c r="R177" s="1"/>
      <c r="S177" s="1"/>
      <c r="T177" s="50">
        <v>43903</v>
      </c>
      <c r="U177">
        <v>65001</v>
      </c>
    </row>
    <row r="178" spans="2:21" ht="63" x14ac:dyDescent="0.25">
      <c r="B178" s="31">
        <v>5</v>
      </c>
      <c r="C178" s="116" t="s">
        <v>118</v>
      </c>
      <c r="D178" s="33">
        <f t="shared" si="39"/>
        <v>703.58172000000002</v>
      </c>
      <c r="E178" s="34"/>
      <c r="F178" s="35"/>
      <c r="G178" s="34">
        <v>703.58172000000002</v>
      </c>
      <c r="H178" s="35"/>
      <c r="I178" s="3">
        <v>1379.5719999999999</v>
      </c>
      <c r="J178" s="3">
        <v>1379.5719999999999</v>
      </c>
      <c r="K178" s="3">
        <v>703.58172000000002</v>
      </c>
      <c r="L178" s="67" t="s">
        <v>177</v>
      </c>
      <c r="M178" s="1" t="s">
        <v>181</v>
      </c>
      <c r="N178" s="1"/>
      <c r="O178" s="66">
        <f t="shared" si="40"/>
        <v>675.99027999999987</v>
      </c>
      <c r="P178" s="7"/>
      <c r="Q178" s="1"/>
      <c r="R178" s="1"/>
      <c r="S178" s="1"/>
      <c r="T178" s="50"/>
      <c r="U178">
        <v>82001</v>
      </c>
    </row>
    <row r="179" spans="2:21" ht="63" x14ac:dyDescent="0.25">
      <c r="B179" s="44">
        <v>6</v>
      </c>
      <c r="C179" s="116" t="s">
        <v>119</v>
      </c>
      <c r="D179" s="33">
        <f t="shared" si="39"/>
        <v>703.58172000000002</v>
      </c>
      <c r="E179" s="34"/>
      <c r="F179" s="35"/>
      <c r="G179" s="34">
        <v>703.58172000000002</v>
      </c>
      <c r="H179" s="35"/>
      <c r="I179" s="3">
        <v>1379.5719999999999</v>
      </c>
      <c r="J179" s="3">
        <v>1379.5719999999999</v>
      </c>
      <c r="K179" s="3">
        <v>703.58172000000002</v>
      </c>
      <c r="L179" s="67" t="s">
        <v>177</v>
      </c>
      <c r="M179" s="1" t="s">
        <v>178</v>
      </c>
      <c r="N179" s="1"/>
      <c r="O179" s="66">
        <f t="shared" si="40"/>
        <v>675.99027999999987</v>
      </c>
      <c r="P179" s="7"/>
      <c r="Q179" s="1"/>
      <c r="R179" s="1"/>
      <c r="S179" s="1"/>
      <c r="T179" s="50"/>
      <c r="U179">
        <v>79001</v>
      </c>
    </row>
    <row r="180" spans="2:21" ht="47.25" x14ac:dyDescent="0.25">
      <c r="B180" s="44">
        <v>7</v>
      </c>
      <c r="C180" s="116" t="s">
        <v>120</v>
      </c>
      <c r="D180" s="33">
        <f t="shared" si="39"/>
        <v>275</v>
      </c>
      <c r="E180" s="34"/>
      <c r="F180" s="35"/>
      <c r="G180" s="34">
        <v>275</v>
      </c>
      <c r="H180" s="35"/>
      <c r="I180" s="3">
        <v>508.19200000000001</v>
      </c>
      <c r="J180" s="3">
        <v>508.19200000000001</v>
      </c>
      <c r="K180" s="3">
        <v>275</v>
      </c>
      <c r="L180" s="3" t="s">
        <v>182</v>
      </c>
      <c r="M180" s="1" t="s">
        <v>184</v>
      </c>
      <c r="N180" s="1"/>
      <c r="O180" s="1">
        <f t="shared" si="40"/>
        <v>233.19200000000001</v>
      </c>
      <c r="P180" s="7"/>
      <c r="Q180" s="1"/>
      <c r="R180" s="1"/>
      <c r="S180" s="1"/>
      <c r="T180" s="50"/>
      <c r="U180">
        <v>78001</v>
      </c>
    </row>
    <row r="181" spans="2:21" ht="63" x14ac:dyDescent="0.25">
      <c r="B181" s="31">
        <v>8</v>
      </c>
      <c r="C181" s="116" t="s">
        <v>122</v>
      </c>
      <c r="D181" s="33">
        <f t="shared" si="39"/>
        <v>130</v>
      </c>
      <c r="E181" s="34"/>
      <c r="F181" s="35"/>
      <c r="G181" s="34">
        <v>130</v>
      </c>
      <c r="H181" s="35"/>
      <c r="I181" s="3">
        <v>185.95099999999999</v>
      </c>
      <c r="J181" s="3">
        <v>185.95099999999999</v>
      </c>
      <c r="K181" s="3">
        <v>130</v>
      </c>
      <c r="L181" s="3" t="s">
        <v>182</v>
      </c>
      <c r="M181" s="1" t="s">
        <v>216</v>
      </c>
      <c r="N181" s="1"/>
      <c r="O181" s="1">
        <f t="shared" si="40"/>
        <v>55.950999999999993</v>
      </c>
      <c r="P181" s="7"/>
      <c r="Q181" s="1"/>
      <c r="R181" s="1"/>
      <c r="S181" s="1"/>
      <c r="T181" s="50">
        <v>43889</v>
      </c>
      <c r="U181">
        <v>75001</v>
      </c>
    </row>
    <row r="182" spans="2:21" ht="94.5" x14ac:dyDescent="0.25">
      <c r="B182" s="44">
        <v>9</v>
      </c>
      <c r="C182" s="116" t="s">
        <v>166</v>
      </c>
      <c r="D182" s="45">
        <f t="shared" si="39"/>
        <v>1849.34184</v>
      </c>
      <c r="E182" s="46">
        <v>483.98599999999999</v>
      </c>
      <c r="F182" s="47">
        <v>144.56800000000001</v>
      </c>
      <c r="G182" s="46">
        <f>1157.58+63.20784</f>
        <v>1220.78784</v>
      </c>
      <c r="H182" s="47"/>
      <c r="I182" s="23">
        <v>1849.34184</v>
      </c>
      <c r="J182" s="23"/>
      <c r="K182" s="23"/>
      <c r="L182" s="23"/>
      <c r="M182" s="61"/>
      <c r="N182" s="61"/>
      <c r="O182" s="61"/>
      <c r="P182" s="7"/>
      <c r="Q182" s="61"/>
      <c r="R182" s="61"/>
      <c r="S182" s="61"/>
      <c r="T182" s="80">
        <v>43889</v>
      </c>
      <c r="U182">
        <v>107001</v>
      </c>
    </row>
    <row r="183" spans="2:21" ht="47.25" x14ac:dyDescent="0.25">
      <c r="B183" s="44">
        <v>10</v>
      </c>
      <c r="C183" s="116" t="s">
        <v>197</v>
      </c>
      <c r="D183" s="45">
        <f t="shared" si="39"/>
        <v>2759.4</v>
      </c>
      <c r="E183" s="46"/>
      <c r="F183" s="47"/>
      <c r="G183" s="46">
        <v>2759.4</v>
      </c>
      <c r="H183" s="47"/>
      <c r="I183" s="46">
        <v>2759.4</v>
      </c>
      <c r="J183" s="23">
        <v>2759.4</v>
      </c>
      <c r="K183" s="23"/>
      <c r="L183" s="23"/>
      <c r="M183" s="61"/>
      <c r="N183" s="61"/>
      <c r="O183" s="61"/>
      <c r="P183" s="7"/>
      <c r="Q183" s="61"/>
      <c r="R183" s="61"/>
      <c r="S183" s="61"/>
      <c r="T183" s="80">
        <v>43917</v>
      </c>
      <c r="U183">
        <v>119001</v>
      </c>
    </row>
    <row r="184" spans="2:21" ht="63" x14ac:dyDescent="0.25">
      <c r="B184" s="31">
        <v>11</v>
      </c>
      <c r="C184" s="116" t="s">
        <v>252</v>
      </c>
      <c r="D184" s="111">
        <f t="shared" si="39"/>
        <v>836.49800000000005</v>
      </c>
      <c r="E184" s="107"/>
      <c r="F184" s="108"/>
      <c r="G184" s="107">
        <v>836.49800000000005</v>
      </c>
      <c r="H184" s="108"/>
      <c r="I184" s="107">
        <v>836.49800000000005</v>
      </c>
      <c r="J184" s="23">
        <v>836.49800000000005</v>
      </c>
      <c r="K184" s="23"/>
      <c r="L184" s="23"/>
      <c r="M184" s="61"/>
      <c r="N184" s="61"/>
      <c r="O184" s="61"/>
      <c r="P184" s="7"/>
      <c r="Q184" s="61"/>
      <c r="R184" s="61"/>
      <c r="S184" s="61"/>
      <c r="T184" s="80">
        <v>43916</v>
      </c>
      <c r="U184">
        <v>138001</v>
      </c>
    </row>
    <row r="185" spans="2:21" ht="31.5" x14ac:dyDescent="0.25">
      <c r="B185" s="44">
        <v>12</v>
      </c>
      <c r="C185" s="116" t="s">
        <v>274</v>
      </c>
      <c r="D185" s="111">
        <f t="shared" si="39"/>
        <v>280</v>
      </c>
      <c r="E185" s="107"/>
      <c r="F185" s="108"/>
      <c r="G185" s="107">
        <v>280</v>
      </c>
      <c r="H185" s="108"/>
      <c r="I185" s="107"/>
      <c r="J185" s="23"/>
      <c r="K185" s="23"/>
      <c r="L185" s="23"/>
      <c r="M185" s="61"/>
      <c r="N185" s="61"/>
      <c r="O185" s="61"/>
      <c r="P185" s="7"/>
      <c r="Q185" s="61"/>
      <c r="R185" s="61"/>
      <c r="S185" s="61"/>
      <c r="T185" s="80"/>
    </row>
    <row r="186" spans="2:21" ht="47.25" x14ac:dyDescent="0.25">
      <c r="B186" s="44">
        <v>13</v>
      </c>
      <c r="C186" s="116" t="s">
        <v>326</v>
      </c>
      <c r="D186" s="111">
        <f t="shared" si="39"/>
        <v>1058.5999999999999</v>
      </c>
      <c r="E186" s="107"/>
      <c r="F186" s="108"/>
      <c r="G186" s="107">
        <v>1058.5999999999999</v>
      </c>
      <c r="H186" s="108"/>
      <c r="I186" s="107"/>
      <c r="J186" s="23"/>
      <c r="K186" s="23"/>
      <c r="L186" s="23"/>
      <c r="M186" s="61"/>
      <c r="N186" s="61"/>
      <c r="O186" s="61"/>
      <c r="P186" s="7"/>
      <c r="Q186" s="61"/>
      <c r="R186" s="61"/>
      <c r="S186" s="61"/>
      <c r="T186" s="80"/>
    </row>
    <row r="187" spans="2:21" ht="31.5" x14ac:dyDescent="0.25">
      <c r="B187" s="31">
        <v>14</v>
      </c>
      <c r="C187" s="116" t="s">
        <v>327</v>
      </c>
      <c r="D187" s="111">
        <f t="shared" si="39"/>
        <v>449.88</v>
      </c>
      <c r="E187" s="107"/>
      <c r="F187" s="108"/>
      <c r="G187" s="107">
        <v>449.88</v>
      </c>
      <c r="H187" s="108"/>
      <c r="I187" s="107"/>
      <c r="J187" s="23"/>
      <c r="K187" s="23"/>
      <c r="L187" s="23"/>
      <c r="M187" s="61"/>
      <c r="N187" s="61"/>
      <c r="O187" s="61"/>
      <c r="P187" s="7"/>
      <c r="Q187" s="61"/>
      <c r="R187" s="61"/>
      <c r="S187" s="61"/>
      <c r="T187" s="80"/>
    </row>
    <row r="188" spans="2:21" ht="28.9" customHeight="1" x14ac:dyDescent="0.25">
      <c r="B188" s="30"/>
      <c r="C188" s="30" t="s">
        <v>195</v>
      </c>
      <c r="D188" s="48">
        <f t="shared" ref="D188:F188" si="41">SUM(D174:D187)</f>
        <v>13662.017119999999</v>
      </c>
      <c r="E188" s="48">
        <f t="shared" si="41"/>
        <v>483.98599999999999</v>
      </c>
      <c r="F188" s="48">
        <f t="shared" si="41"/>
        <v>144.56800000000001</v>
      </c>
      <c r="G188" s="48">
        <f>SUM(G174:G187)</f>
        <v>13033.46312</v>
      </c>
      <c r="H188" s="48">
        <f t="shared" ref="H188:S188" si="42">SUM(H174:H187)</f>
        <v>0</v>
      </c>
      <c r="I188" s="48">
        <f t="shared" si="42"/>
        <v>15772.453839999996</v>
      </c>
      <c r="J188" s="48">
        <f t="shared" si="42"/>
        <v>13923.111999999997</v>
      </c>
      <c r="K188" s="48">
        <f t="shared" si="42"/>
        <v>6428.2972800000007</v>
      </c>
      <c r="L188" s="48"/>
      <c r="M188" s="48"/>
      <c r="N188" s="48"/>
      <c r="O188" s="48">
        <f t="shared" si="42"/>
        <v>3898.9167199999997</v>
      </c>
      <c r="P188" s="48">
        <f t="shared" si="42"/>
        <v>0</v>
      </c>
      <c r="Q188" s="48">
        <f t="shared" si="42"/>
        <v>0</v>
      </c>
      <c r="R188" s="48">
        <f t="shared" si="42"/>
        <v>0</v>
      </c>
      <c r="S188" s="48">
        <f t="shared" si="42"/>
        <v>0</v>
      </c>
      <c r="T188" s="45"/>
    </row>
    <row r="189" spans="2:21" ht="21.6" customHeight="1" x14ac:dyDescent="0.25">
      <c r="B189" s="128" t="s">
        <v>193</v>
      </c>
      <c r="C189" s="136"/>
      <c r="D189" s="136"/>
      <c r="E189" s="136"/>
      <c r="F189" s="136"/>
      <c r="G189" s="136"/>
      <c r="H189" s="137"/>
      <c r="I189" s="23"/>
      <c r="J189" s="23"/>
      <c r="K189" s="23"/>
      <c r="L189" s="23"/>
      <c r="M189" s="61"/>
      <c r="N189" s="61"/>
      <c r="O189" s="61"/>
      <c r="P189" s="61"/>
      <c r="Q189" s="61"/>
      <c r="R189" s="61"/>
      <c r="S189" s="61"/>
      <c r="T189" s="80"/>
    </row>
    <row r="190" spans="2:21" ht="63" x14ac:dyDescent="0.25">
      <c r="B190" s="44">
        <v>1</v>
      </c>
      <c r="C190" s="116" t="s">
        <v>190</v>
      </c>
      <c r="D190" s="45">
        <f>SUM(E190:H190)</f>
        <v>644.78499999999997</v>
      </c>
      <c r="E190" s="46"/>
      <c r="F190" s="47"/>
      <c r="G190" s="46"/>
      <c r="H190" s="46">
        <v>644.78499999999997</v>
      </c>
      <c r="I190" s="46">
        <v>644.78499999999997</v>
      </c>
      <c r="J190" s="23">
        <v>644.78499999999997</v>
      </c>
      <c r="K190" s="23"/>
      <c r="L190" s="23"/>
      <c r="M190" s="61"/>
      <c r="N190" s="61"/>
      <c r="O190" s="61"/>
      <c r="P190" s="61"/>
      <c r="Q190" s="61"/>
      <c r="R190" s="61"/>
      <c r="S190" s="61"/>
      <c r="T190" s="80">
        <v>43900</v>
      </c>
      <c r="U190">
        <v>117001</v>
      </c>
    </row>
    <row r="191" spans="2:21" ht="63" x14ac:dyDescent="0.25">
      <c r="B191" s="44">
        <v>2</v>
      </c>
      <c r="C191" s="116" t="s">
        <v>191</v>
      </c>
      <c r="D191" s="45">
        <f t="shared" ref="D191:D194" si="43">SUM(E191:H191)</f>
        <v>359.53199999999998</v>
      </c>
      <c r="E191" s="46"/>
      <c r="F191" s="47"/>
      <c r="G191" s="46">
        <v>359.53199999999998</v>
      </c>
      <c r="H191" s="46"/>
      <c r="I191" s="46">
        <v>359.53199999999998</v>
      </c>
      <c r="J191" s="46">
        <v>359.53199999999998</v>
      </c>
      <c r="K191" s="23">
        <v>359.53199999999998</v>
      </c>
      <c r="L191" s="23" t="s">
        <v>293</v>
      </c>
      <c r="M191" s="61" t="s">
        <v>294</v>
      </c>
      <c r="N191" s="78">
        <f>J191-K191</f>
        <v>0</v>
      </c>
      <c r="O191" s="61"/>
      <c r="P191" s="61"/>
      <c r="Q191" s="61"/>
      <c r="R191" s="61"/>
      <c r="S191" s="61"/>
      <c r="T191" s="80">
        <v>43900</v>
      </c>
      <c r="U191">
        <v>116001</v>
      </c>
    </row>
    <row r="192" spans="2:21" ht="70.900000000000006" customHeight="1" x14ac:dyDescent="0.25">
      <c r="B192" s="44">
        <v>3</v>
      </c>
      <c r="C192" s="116" t="s">
        <v>192</v>
      </c>
      <c r="D192" s="45">
        <f t="shared" si="43"/>
        <v>3248.0030000000002</v>
      </c>
      <c r="E192" s="46"/>
      <c r="F192" s="47"/>
      <c r="G192" s="46">
        <v>3248.0030000000002</v>
      </c>
      <c r="H192" s="46"/>
      <c r="I192" s="46">
        <v>3248.0030000000002</v>
      </c>
      <c r="J192" s="23">
        <v>3248.0030000000002</v>
      </c>
      <c r="K192" s="23"/>
      <c r="L192" s="23"/>
      <c r="M192" s="61"/>
      <c r="N192" s="61"/>
      <c r="O192" s="61"/>
      <c r="P192" s="61"/>
      <c r="Q192" s="61"/>
      <c r="R192" s="61"/>
      <c r="S192" s="61"/>
      <c r="T192" s="80">
        <v>43900</v>
      </c>
      <c r="U192">
        <v>114001</v>
      </c>
    </row>
    <row r="193" spans="2:21" ht="52.15" customHeight="1" x14ac:dyDescent="0.25">
      <c r="B193" s="44">
        <v>4</v>
      </c>
      <c r="C193" s="116" t="s">
        <v>275</v>
      </c>
      <c r="D193" s="111">
        <f t="shared" si="43"/>
        <v>989.52</v>
      </c>
      <c r="E193" s="107"/>
      <c r="F193" s="108"/>
      <c r="G193" s="107">
        <v>989.52</v>
      </c>
      <c r="H193" s="47"/>
      <c r="I193" s="46"/>
      <c r="J193" s="23"/>
      <c r="K193" s="23"/>
      <c r="L193" s="23"/>
      <c r="M193" s="61"/>
      <c r="N193" s="61"/>
      <c r="O193" s="61"/>
      <c r="P193" s="61"/>
      <c r="Q193" s="61"/>
      <c r="R193" s="61"/>
      <c r="S193" s="61"/>
      <c r="T193" s="80"/>
    </row>
    <row r="194" spans="2:21" ht="45" customHeight="1" x14ac:dyDescent="0.25">
      <c r="B194" s="44">
        <v>5</v>
      </c>
      <c r="C194" s="116" t="s">
        <v>276</v>
      </c>
      <c r="D194" s="111">
        <f t="shared" si="43"/>
        <v>1781.4</v>
      </c>
      <c r="E194" s="107"/>
      <c r="F194" s="108"/>
      <c r="G194" s="107">
        <v>1781.4</v>
      </c>
      <c r="H194" s="47"/>
      <c r="I194" s="46"/>
      <c r="J194" s="23"/>
      <c r="K194" s="23"/>
      <c r="L194" s="23"/>
      <c r="M194" s="61"/>
      <c r="N194" s="61"/>
      <c r="O194" s="61"/>
      <c r="P194" s="61"/>
      <c r="Q194" s="61"/>
      <c r="R194" s="61"/>
      <c r="S194" s="61"/>
      <c r="T194" s="80"/>
    </row>
    <row r="195" spans="2:21" ht="31.5" x14ac:dyDescent="0.25">
      <c r="B195" s="30"/>
      <c r="C195" s="30" t="s">
        <v>194</v>
      </c>
      <c r="D195" s="48">
        <f>SUM(D190:D194)</f>
        <v>7023.24</v>
      </c>
      <c r="E195" s="48">
        <f t="shared" ref="E195:S195" si="44">SUM(E190:E194)</f>
        <v>0</v>
      </c>
      <c r="F195" s="48">
        <f t="shared" si="44"/>
        <v>0</v>
      </c>
      <c r="G195" s="48">
        <f t="shared" si="44"/>
        <v>6378.4549999999999</v>
      </c>
      <c r="H195" s="48">
        <f t="shared" si="44"/>
        <v>644.78499999999997</v>
      </c>
      <c r="I195" s="48">
        <f t="shared" si="44"/>
        <v>4252.32</v>
      </c>
      <c r="J195" s="48">
        <f t="shared" si="44"/>
        <v>4252.32</v>
      </c>
      <c r="K195" s="48">
        <f t="shared" si="44"/>
        <v>359.53199999999998</v>
      </c>
      <c r="L195" s="48"/>
      <c r="M195" s="48"/>
      <c r="N195" s="48"/>
      <c r="O195" s="48">
        <f t="shared" si="44"/>
        <v>0</v>
      </c>
      <c r="P195" s="48">
        <f t="shared" si="44"/>
        <v>0</v>
      </c>
      <c r="Q195" s="48">
        <f t="shared" si="44"/>
        <v>0</v>
      </c>
      <c r="R195" s="48">
        <f t="shared" si="44"/>
        <v>0</v>
      </c>
      <c r="S195" s="48">
        <f t="shared" si="44"/>
        <v>0</v>
      </c>
      <c r="T195" s="80"/>
    </row>
    <row r="196" spans="2:21" ht="33.6" customHeight="1" x14ac:dyDescent="0.25">
      <c r="B196" s="30"/>
      <c r="C196" s="30" t="s">
        <v>52</v>
      </c>
      <c r="D196" s="48">
        <f t="shared" ref="D196:K196" si="45">D188+D195</f>
        <v>20685.257119999998</v>
      </c>
      <c r="E196" s="48">
        <f t="shared" si="45"/>
        <v>483.98599999999999</v>
      </c>
      <c r="F196" s="48">
        <f t="shared" si="45"/>
        <v>144.56800000000001</v>
      </c>
      <c r="G196" s="48">
        <f t="shared" si="45"/>
        <v>19411.918120000002</v>
      </c>
      <c r="H196" s="48">
        <f t="shared" si="45"/>
        <v>644.78499999999997</v>
      </c>
      <c r="I196" s="48">
        <f t="shared" si="45"/>
        <v>20024.773839999994</v>
      </c>
      <c r="J196" s="48">
        <f t="shared" si="45"/>
        <v>18175.431999999997</v>
      </c>
      <c r="K196" s="48">
        <f t="shared" si="45"/>
        <v>6787.8292800000008</v>
      </c>
      <c r="L196" s="48"/>
      <c r="M196" s="48"/>
      <c r="N196" s="48"/>
      <c r="O196" s="48">
        <f>O188+O195</f>
        <v>3898.9167199999997</v>
      </c>
      <c r="P196" s="48">
        <f>P188+P195</f>
        <v>0</v>
      </c>
      <c r="Q196" s="48">
        <f>Q188+Q195</f>
        <v>0</v>
      </c>
      <c r="R196" s="48">
        <f>R188+R195</f>
        <v>0</v>
      </c>
      <c r="S196" s="48">
        <f>S188+S195</f>
        <v>0</v>
      </c>
      <c r="T196" s="1"/>
    </row>
    <row r="197" spans="2:21" ht="15.75" x14ac:dyDescent="0.25">
      <c r="B197" s="131" t="s">
        <v>57</v>
      </c>
      <c r="C197" s="129"/>
      <c r="D197" s="129"/>
      <c r="E197" s="129"/>
      <c r="F197" s="129"/>
      <c r="G197" s="129"/>
      <c r="H197" s="130"/>
      <c r="I197" s="22"/>
      <c r="J197" s="22"/>
      <c r="K197" s="22"/>
      <c r="L197" s="22"/>
      <c r="M197" s="22"/>
      <c r="N197" s="22"/>
      <c r="O197" s="22"/>
      <c r="P197" s="19"/>
      <c r="Q197" s="22"/>
      <c r="R197" s="22"/>
      <c r="S197" s="22"/>
      <c r="T197" s="1"/>
    </row>
    <row r="198" spans="2:21" ht="47.25" x14ac:dyDescent="0.25">
      <c r="B198" s="31">
        <v>1</v>
      </c>
      <c r="C198" s="32" t="s">
        <v>58</v>
      </c>
      <c r="D198" s="33">
        <f>SUM(E198:H198)</f>
        <v>3763.82</v>
      </c>
      <c r="E198" s="26"/>
      <c r="F198" s="34">
        <v>3575.63</v>
      </c>
      <c r="G198" s="34">
        <v>188.19</v>
      </c>
      <c r="H198" s="27"/>
      <c r="I198" s="22"/>
      <c r="J198" s="22"/>
      <c r="K198" s="22"/>
      <c r="L198" s="22"/>
      <c r="M198" s="22"/>
      <c r="N198" s="22"/>
      <c r="O198" s="22"/>
      <c r="P198" s="19"/>
      <c r="Q198" s="22"/>
      <c r="R198" s="22"/>
      <c r="S198" s="22"/>
      <c r="T198" s="1"/>
    </row>
    <row r="199" spans="2:21" ht="66" customHeight="1" x14ac:dyDescent="0.25">
      <c r="B199" s="31">
        <v>2</v>
      </c>
      <c r="C199" s="32" t="s">
        <v>59</v>
      </c>
      <c r="D199" s="33">
        <f t="shared" ref="D199:D201" si="46">SUM(E199:H199)</f>
        <v>3631.8100000000004</v>
      </c>
      <c r="E199" s="49"/>
      <c r="F199" s="34">
        <v>2723.86</v>
      </c>
      <c r="G199" s="34">
        <v>907.95</v>
      </c>
      <c r="H199" s="49"/>
      <c r="I199" s="22"/>
      <c r="J199" s="22"/>
      <c r="K199" s="22"/>
      <c r="L199" s="22"/>
      <c r="M199" s="22"/>
      <c r="N199" s="22"/>
      <c r="O199" s="22"/>
      <c r="P199" s="19"/>
      <c r="Q199" s="22"/>
      <c r="R199" s="22"/>
      <c r="S199" s="22"/>
      <c r="T199" s="1"/>
    </row>
    <row r="200" spans="2:21" ht="100.15" customHeight="1" x14ac:dyDescent="0.25">
      <c r="B200" s="31">
        <v>3</v>
      </c>
      <c r="C200" s="32" t="s">
        <v>60</v>
      </c>
      <c r="D200" s="33">
        <f t="shared" si="46"/>
        <v>35000</v>
      </c>
      <c r="E200" s="49"/>
      <c r="F200" s="34">
        <v>34650</v>
      </c>
      <c r="G200" s="46">
        <v>350</v>
      </c>
      <c r="H200" s="49"/>
      <c r="I200" s="22"/>
      <c r="J200" s="22"/>
      <c r="K200" s="22"/>
      <c r="L200" s="22"/>
      <c r="M200" s="22"/>
      <c r="N200" s="22"/>
      <c r="O200" s="22"/>
      <c r="P200" s="19"/>
      <c r="Q200" s="22"/>
      <c r="R200" s="22"/>
      <c r="S200" s="22"/>
      <c r="T200" s="1"/>
    </row>
    <row r="201" spans="2:21" ht="85.15" customHeight="1" x14ac:dyDescent="0.25">
      <c r="B201" s="31">
        <v>4</v>
      </c>
      <c r="C201" s="32" t="s">
        <v>79</v>
      </c>
      <c r="D201" s="33">
        <f t="shared" si="46"/>
        <v>14143.53</v>
      </c>
      <c r="E201" s="49"/>
      <c r="F201" s="34">
        <v>13966.736000000001</v>
      </c>
      <c r="G201" s="46">
        <v>176.79400000000001</v>
      </c>
      <c r="H201" s="49"/>
      <c r="I201" s="22"/>
      <c r="J201" s="22"/>
      <c r="K201" s="22"/>
      <c r="L201" s="22"/>
      <c r="M201" s="22"/>
      <c r="N201" s="22"/>
      <c r="O201" s="22"/>
      <c r="P201" s="19"/>
      <c r="Q201" s="22"/>
      <c r="R201" s="22"/>
      <c r="S201" s="22"/>
      <c r="T201" s="1"/>
    </row>
    <row r="202" spans="2:21" ht="40.9" customHeight="1" x14ac:dyDescent="0.25">
      <c r="B202" s="37"/>
      <c r="C202" s="30" t="s">
        <v>61</v>
      </c>
      <c r="D202" s="48">
        <f>SUM(D198:D201)</f>
        <v>56539.16</v>
      </c>
      <c r="E202" s="48">
        <f t="shared" ref="E202:G202" si="47">SUM(E198:E201)</f>
        <v>0</v>
      </c>
      <c r="F202" s="48">
        <f t="shared" si="47"/>
        <v>54916.225999999995</v>
      </c>
      <c r="G202" s="48">
        <f t="shared" si="47"/>
        <v>1622.9340000000002</v>
      </c>
      <c r="H202" s="48">
        <f t="shared" ref="H202" si="48">SUM(H198:H201)</f>
        <v>0</v>
      </c>
      <c r="I202" s="48">
        <f t="shared" ref="I202" si="49">SUM(I198:I201)</f>
        <v>0</v>
      </c>
      <c r="J202" s="48">
        <f t="shared" ref="J202" si="50">SUM(J198:J201)</f>
        <v>0</v>
      </c>
      <c r="K202" s="48">
        <f t="shared" ref="K202" si="51">SUM(K198:K201)</f>
        <v>0</v>
      </c>
      <c r="L202" s="48">
        <f t="shared" ref="L202" si="52">SUM(L198:L201)</f>
        <v>0</v>
      </c>
      <c r="M202" s="48">
        <f t="shared" ref="M202" si="53">SUM(M198:M201)</f>
        <v>0</v>
      </c>
      <c r="N202" s="48"/>
      <c r="O202" s="48">
        <f t="shared" ref="O202" si="54">SUM(O198:O201)</f>
        <v>0</v>
      </c>
      <c r="P202" s="48">
        <f t="shared" ref="P202" si="55">SUM(P198:P201)</f>
        <v>0</v>
      </c>
      <c r="Q202" s="48">
        <f t="shared" ref="Q202" si="56">SUM(Q198:Q201)</f>
        <v>0</v>
      </c>
      <c r="R202" s="48">
        <f t="shared" ref="R202" si="57">SUM(R198:R201)</f>
        <v>0</v>
      </c>
      <c r="S202" s="48">
        <f t="shared" ref="S202" si="58">SUM(S198:S201)</f>
        <v>0</v>
      </c>
      <c r="T202" s="1"/>
    </row>
    <row r="203" spans="2:21" ht="40.9" customHeight="1" x14ac:dyDescent="0.25">
      <c r="B203" s="121" t="s">
        <v>173</v>
      </c>
      <c r="C203" s="122"/>
      <c r="D203" s="122"/>
      <c r="E203" s="122"/>
      <c r="F203" s="122"/>
      <c r="G203" s="122"/>
      <c r="H203" s="123"/>
      <c r="I203" s="49"/>
      <c r="J203" s="49"/>
      <c r="K203" s="49"/>
      <c r="L203" s="49"/>
      <c r="M203" s="49"/>
      <c r="N203" s="49"/>
      <c r="O203" s="49"/>
      <c r="P203" s="48"/>
      <c r="Q203" s="49"/>
      <c r="R203" s="49"/>
      <c r="S203" s="49"/>
      <c r="T203" s="1"/>
    </row>
    <row r="204" spans="2:21" ht="36.6" customHeight="1" x14ac:dyDescent="0.25">
      <c r="B204" s="44">
        <v>1</v>
      </c>
      <c r="C204" s="104" t="s">
        <v>174</v>
      </c>
      <c r="D204" s="33">
        <f>SUM(E204:G204)</f>
        <v>200</v>
      </c>
      <c r="E204" s="85">
        <v>0</v>
      </c>
      <c r="F204" s="33">
        <v>0</v>
      </c>
      <c r="G204" s="85">
        <v>200</v>
      </c>
      <c r="H204" s="49"/>
      <c r="I204" s="49"/>
      <c r="J204" s="49"/>
      <c r="K204" s="49"/>
      <c r="L204" s="49"/>
      <c r="M204" s="49"/>
      <c r="N204" s="49"/>
      <c r="O204" s="49"/>
      <c r="P204" s="48">
        <f>SUM(Q204:S204)</f>
        <v>63.419999999999995</v>
      </c>
      <c r="Q204" s="49">
        <f>9.8+16.74+7+14.94+14.94</f>
        <v>63.419999999999995</v>
      </c>
      <c r="R204" s="49"/>
      <c r="S204" s="49"/>
      <c r="T204" s="1"/>
    </row>
    <row r="205" spans="2:21" ht="48.6" customHeight="1" x14ac:dyDescent="0.3">
      <c r="B205" s="7"/>
      <c r="C205" s="60" t="s">
        <v>56</v>
      </c>
      <c r="D205" s="21">
        <f t="shared" ref="D205:M205" si="59">D95+D120+D141+D172+D196+D202+D204</f>
        <v>278196.63542599999</v>
      </c>
      <c r="E205" s="21">
        <f t="shared" si="59"/>
        <v>483.98599999999999</v>
      </c>
      <c r="F205" s="21">
        <f t="shared" si="59"/>
        <v>89109.150769999993</v>
      </c>
      <c r="G205" s="21">
        <f t="shared" si="59"/>
        <v>175617.47665600001</v>
      </c>
      <c r="H205" s="21">
        <f t="shared" si="59"/>
        <v>12986.022000000001</v>
      </c>
      <c r="I205" s="21">
        <f t="shared" si="59"/>
        <v>167076.31634999998</v>
      </c>
      <c r="J205" s="21">
        <f t="shared" si="59"/>
        <v>141576.25133</v>
      </c>
      <c r="K205" s="21">
        <f t="shared" si="59"/>
        <v>78065.711796000003</v>
      </c>
      <c r="L205" s="21">
        <f t="shared" si="59"/>
        <v>0</v>
      </c>
      <c r="M205" s="21">
        <f t="shared" si="59"/>
        <v>0</v>
      </c>
      <c r="N205" s="21"/>
      <c r="O205" s="21">
        <f>O95+O120+O141+O172+O196+O202+O204</f>
        <v>29739.864964</v>
      </c>
      <c r="P205" s="21">
        <f>P95+P120+P141+P172+P196+P202+P204</f>
        <v>1449.41399</v>
      </c>
      <c r="Q205" s="21">
        <f>Q95+Q120+Q141+Q172+Q196+Q202+Q204</f>
        <v>1449.41399</v>
      </c>
      <c r="R205" s="21">
        <f>R95+R120+R141+R172+R196+R202+R204</f>
        <v>0</v>
      </c>
      <c r="S205" s="21">
        <f>S95+S120+S141+S172+S196+S202+S204</f>
        <v>0</v>
      </c>
      <c r="T205" s="1"/>
    </row>
    <row r="206" spans="2:21" ht="45.6" customHeight="1" x14ac:dyDescent="0.25">
      <c r="B206" s="5"/>
      <c r="C206" s="6"/>
      <c r="D206" s="5"/>
      <c r="E206" s="5"/>
      <c r="F206" s="5"/>
      <c r="G206" s="5"/>
    </row>
    <row r="207" spans="2:21" ht="17.45" hidden="1" customHeight="1" x14ac:dyDescent="0.25">
      <c r="B207" s="5"/>
      <c r="C207" s="6"/>
      <c r="D207" s="5"/>
      <c r="E207" s="5"/>
      <c r="F207" s="5"/>
      <c r="G207" s="5"/>
    </row>
    <row r="208" spans="2:21" ht="1.1499999999999999" customHeight="1" x14ac:dyDescent="0.25">
      <c r="B208" s="5"/>
      <c r="C208" s="6"/>
      <c r="D208" s="5"/>
      <c r="E208" s="5"/>
      <c r="F208" s="5"/>
      <c r="G208" s="5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2:8" ht="24.6" hidden="1" customHeight="1" x14ac:dyDescent="0.3">
      <c r="B209" s="5"/>
      <c r="C209" s="6" t="s">
        <v>109</v>
      </c>
      <c r="D209" s="71">
        <f>G209+D212</f>
        <v>224221.04406000001</v>
      </c>
      <c r="E209" s="5"/>
      <c r="F209" s="5"/>
      <c r="G209" s="71">
        <f>181721.17-18257.801</f>
        <v>163463.36900000001</v>
      </c>
      <c r="H209" s="71">
        <v>13000</v>
      </c>
    </row>
    <row r="210" spans="2:8" ht="24" hidden="1" customHeight="1" x14ac:dyDescent="0.25">
      <c r="C210" t="s">
        <v>341</v>
      </c>
    </row>
    <row r="211" spans="2:8" ht="28.9" hidden="1" customHeight="1" x14ac:dyDescent="0.25"/>
    <row r="212" spans="2:8" ht="28.9" hidden="1" customHeight="1" x14ac:dyDescent="0.3">
      <c r="C212" s="6" t="s">
        <v>110</v>
      </c>
      <c r="D212" s="75">
        <f>42449.87112+50+0.00294+18257.801</f>
        <v>60757.675060000001</v>
      </c>
    </row>
    <row r="213" spans="2:8" ht="1.1499999999999999" customHeight="1" x14ac:dyDescent="0.25"/>
    <row r="214" spans="2:8" ht="24" hidden="1" customHeight="1" x14ac:dyDescent="0.25"/>
    <row r="215" spans="2:8" ht="37.15" hidden="1" customHeight="1" x14ac:dyDescent="0.25"/>
    <row r="216" spans="2:8" ht="31.15" hidden="1" customHeight="1" x14ac:dyDescent="0.25">
      <c r="C216" t="s">
        <v>189</v>
      </c>
      <c r="D216">
        <v>2040.81</v>
      </c>
    </row>
    <row r="217" spans="2:8" ht="41.45" customHeight="1" x14ac:dyDescent="0.25"/>
  </sheetData>
  <mergeCells count="27">
    <mergeCell ref="S6:S9"/>
    <mergeCell ref="M6:M9"/>
    <mergeCell ref="O6:O9"/>
    <mergeCell ref="P6:P9"/>
    <mergeCell ref="Q6:Q9"/>
    <mergeCell ref="R6:R9"/>
    <mergeCell ref="N6:N9"/>
    <mergeCell ref="I6:I9"/>
    <mergeCell ref="J6:J9"/>
    <mergeCell ref="K6:K9"/>
    <mergeCell ref="L6:L9"/>
    <mergeCell ref="B133:H133"/>
    <mergeCell ref="B203:H203"/>
    <mergeCell ref="E1:H2"/>
    <mergeCell ref="E3:H3"/>
    <mergeCell ref="B96:H96"/>
    <mergeCell ref="B142:H142"/>
    <mergeCell ref="B4:H4"/>
    <mergeCell ref="B110:H110"/>
    <mergeCell ref="B173:H173"/>
    <mergeCell ref="B121:H121"/>
    <mergeCell ref="C8:H8"/>
    <mergeCell ref="B9:H9"/>
    <mergeCell ref="B197:H197"/>
    <mergeCell ref="B79:H79"/>
    <mergeCell ref="B163:H163"/>
    <mergeCell ref="B189:H189"/>
  </mergeCells>
  <pageMargins left="0.23622047244094491" right="0.23622047244094491" top="0.19685039370078741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АИП 2020 </vt:lpstr>
      <vt:lpstr>'АИП 2020 '!Заголовки_для_печати</vt:lpstr>
      <vt:lpstr>'АИП 2020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GEG</cp:lastModifiedBy>
  <cp:lastPrinted>2020-03-30T08:25:38Z</cp:lastPrinted>
  <dcterms:created xsi:type="dcterms:W3CDTF">2019-12-25T14:30:53Z</dcterms:created>
  <dcterms:modified xsi:type="dcterms:W3CDTF">2020-04-06T10:52:00Z</dcterms:modified>
</cp:coreProperties>
</file>